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EQUIP" sheetId="1" r:id="rId1"/>
    <sheet name="FUEL" sheetId="2" r:id="rId2"/>
    <sheet name="MISC" sheetId="3" r:id="rId3"/>
    <sheet name="CAMP" sheetId="4" r:id="rId4"/>
    <sheet name="KITCHEN" sheetId="5" r:id="rId5"/>
    <sheet name="FOOD" sheetId="6" r:id="rId6"/>
    <sheet name="MAINT" sheetId="7" r:id="rId7"/>
    <sheet name="CAMPGROUNDS" sheetId="8" r:id="rId8"/>
    <sheet name="ADDRESS" sheetId="9" r:id="rId9"/>
    <sheet name="INVENTORY" sheetId="10" r:id="rId10"/>
    <sheet name="TODO" sheetId="11" r:id="rId11"/>
    <sheet name="EVENTS" sheetId="12" r:id="rId12"/>
  </sheets>
  <definedNames>
    <definedName name="_xlnm.Print_Area" localSheetId="9">'INVENTORY'!$B$1:$F$123</definedName>
    <definedName name="_xlnm.Print_Area" localSheetId="10">'TODO'!#REF!</definedName>
    <definedName name="_xlnm.Print_Titles" localSheetId="9">'INVENTORY'!$1:$1</definedName>
  </definedNames>
  <calcPr fullCalcOnLoad="1"/>
</workbook>
</file>

<file path=xl/sharedStrings.xml><?xml version="1.0" encoding="utf-8"?>
<sst xmlns="http://schemas.openxmlformats.org/spreadsheetml/2006/main" count="690" uniqueCount="425">
  <si>
    <t>MILEAGE</t>
  </si>
  <si>
    <t>DATE</t>
  </si>
  <si>
    <t>LOCATION</t>
  </si>
  <si>
    <t>KC, Mo</t>
  </si>
  <si>
    <t>TYPE</t>
  </si>
  <si>
    <t>Diesel</t>
  </si>
  <si>
    <t>QUANTITY</t>
  </si>
  <si>
    <t>TOTAL</t>
  </si>
  <si>
    <t>New</t>
  </si>
  <si>
    <t>Colby, KS</t>
  </si>
  <si>
    <t>Alamosa, CO</t>
  </si>
  <si>
    <t>2 qts.</t>
  </si>
  <si>
    <t>Limon, CO</t>
  </si>
  <si>
    <t>PRIOR TO LEAVING:</t>
  </si>
  <si>
    <t>Set up house temperature</t>
  </si>
  <si>
    <t>Check Hot Tub and turn off if summer</t>
  </si>
  <si>
    <t>Computer</t>
  </si>
  <si>
    <t>Printer</t>
  </si>
  <si>
    <t>Interface cards</t>
  </si>
  <si>
    <t>JAZ/ZIP</t>
  </si>
  <si>
    <t>GPS</t>
  </si>
  <si>
    <t>CDs</t>
  </si>
  <si>
    <t>Games</t>
  </si>
  <si>
    <t>Maps</t>
  </si>
  <si>
    <t>Programs</t>
  </si>
  <si>
    <t>SWBell Phone</t>
  </si>
  <si>
    <t>Scanner</t>
  </si>
  <si>
    <t>Walkman</t>
  </si>
  <si>
    <t>Ear phones</t>
  </si>
  <si>
    <t>TV-8mm</t>
  </si>
  <si>
    <t>Movies</t>
  </si>
  <si>
    <t>8mm</t>
  </si>
  <si>
    <t>VHS</t>
  </si>
  <si>
    <t>Video Camera</t>
  </si>
  <si>
    <t>Ricoh Digital</t>
  </si>
  <si>
    <t>12v Y Adapter</t>
  </si>
  <si>
    <t>110 Inverter</t>
  </si>
  <si>
    <t>Medicine</t>
  </si>
  <si>
    <t>Soap</t>
  </si>
  <si>
    <t>Glasses w/sun</t>
  </si>
  <si>
    <t>Xtra Contacts</t>
  </si>
  <si>
    <t>Contact Cleaners</t>
  </si>
  <si>
    <t>Toothpaste</t>
  </si>
  <si>
    <t>Waterpik</t>
  </si>
  <si>
    <t>BO Juice</t>
  </si>
  <si>
    <t>Desenex</t>
  </si>
  <si>
    <t>Baby Powder</t>
  </si>
  <si>
    <t>Nasal Spray</t>
  </si>
  <si>
    <t>Tylenol Cold/Allergy</t>
  </si>
  <si>
    <t>Ricoh Manual</t>
  </si>
  <si>
    <t>Canon Manual</t>
  </si>
  <si>
    <t>RV Manuals</t>
  </si>
  <si>
    <t>Insurance Certificate</t>
  </si>
  <si>
    <t>Pre-trip check lists</t>
  </si>
  <si>
    <t>Tripod/Monopod</t>
  </si>
  <si>
    <t>BBQ Grill</t>
  </si>
  <si>
    <t>Tapes/CDs</t>
  </si>
  <si>
    <t>Outside thermometer</t>
  </si>
  <si>
    <t>Altimeter</t>
  </si>
  <si>
    <t>Compass</t>
  </si>
  <si>
    <t>Air horn</t>
  </si>
  <si>
    <t>Long arm window cleaner</t>
  </si>
  <si>
    <t>Triple outlet</t>
  </si>
  <si>
    <t>Air pump</t>
  </si>
  <si>
    <t>Air pressure gauge</t>
  </si>
  <si>
    <t>5 gal bucket</t>
  </si>
  <si>
    <t>Ladder</t>
  </si>
  <si>
    <t>Road flares</t>
  </si>
  <si>
    <t>Reflective warning signals</t>
  </si>
  <si>
    <t>Bungee cords</t>
  </si>
  <si>
    <t>Spotlight</t>
  </si>
  <si>
    <t>Black nylon ties - large</t>
  </si>
  <si>
    <t>Sony CD player</t>
  </si>
  <si>
    <t>Toaster</t>
  </si>
  <si>
    <t>Canisters</t>
  </si>
  <si>
    <t>Tupperware</t>
  </si>
  <si>
    <t>Satellite Dish</t>
  </si>
  <si>
    <t>Satellite Tripod</t>
  </si>
  <si>
    <t>Sewer hose 10/20 ft</t>
  </si>
  <si>
    <t>SquareD 50amp box</t>
  </si>
  <si>
    <t>Dometic RM2852 part 293 26 68-01/1</t>
  </si>
  <si>
    <t>Coachman Caravan Membership</t>
  </si>
  <si>
    <t>Spartan Chassis Warranty</t>
  </si>
  <si>
    <t>50/30 amp pigtail</t>
  </si>
  <si>
    <t>Sewer hose adapter (to rig)</t>
  </si>
  <si>
    <t>Sewer hose support (scissors)</t>
  </si>
  <si>
    <t>30/15 amp adapter</t>
  </si>
  <si>
    <t>10 ft 110 volt extension cord</t>
  </si>
  <si>
    <t>12 ton jack</t>
  </si>
  <si>
    <t>2 gallons 15W40 oil</t>
  </si>
  <si>
    <t>Funnel</t>
  </si>
  <si>
    <t>Oil pump for 2 gal jug</t>
  </si>
  <si>
    <t>1 gallon antifreeze</t>
  </si>
  <si>
    <t>4 2" 9" x 9" leveler boards</t>
  </si>
  <si>
    <t>Lug wrench</t>
  </si>
  <si>
    <t>Hubcap wrench</t>
  </si>
  <si>
    <t>2" receiver hitch w/2" ball</t>
  </si>
  <si>
    <t>Extra hitch pin - non-locking</t>
  </si>
  <si>
    <t>Blue Ox 'Aladdin' Hitch</t>
  </si>
  <si>
    <t>Safety cables</t>
  </si>
  <si>
    <t>Rig to car wiring harness</t>
  </si>
  <si>
    <t>Locking hitch pin</t>
  </si>
  <si>
    <t>6 folding chairs</t>
  </si>
  <si>
    <t>6 cooking sticks</t>
  </si>
  <si>
    <t>Fire grill</t>
  </si>
  <si>
    <t>Jumper cables</t>
  </si>
  <si>
    <t>Hand cleaner</t>
  </si>
  <si>
    <t>Rags</t>
  </si>
  <si>
    <t>Vacuum (Red Devil)</t>
  </si>
  <si>
    <t>Broom</t>
  </si>
  <si>
    <t>Awning tool</t>
  </si>
  <si>
    <t>Can opener</t>
  </si>
  <si>
    <t>Bottle opener</t>
  </si>
  <si>
    <t>Tools</t>
  </si>
  <si>
    <t>INCLUDE</t>
  </si>
  <si>
    <t>CATEGORY</t>
  </si>
  <si>
    <t>Nextel phone and accessories</t>
  </si>
  <si>
    <t>Screwdrivers</t>
  </si>
  <si>
    <t>Pliers</t>
  </si>
  <si>
    <t>Allen wrenches</t>
  </si>
  <si>
    <t>Duct tape</t>
  </si>
  <si>
    <t>Razor blades</t>
  </si>
  <si>
    <t>Tie wraps</t>
  </si>
  <si>
    <t>Trouble light</t>
  </si>
  <si>
    <t>Lock pliers</t>
  </si>
  <si>
    <t>Crescent Wrenches</t>
  </si>
  <si>
    <t>Wire connectors</t>
  </si>
  <si>
    <t>Butt set (phone)</t>
  </si>
  <si>
    <t>50 ft. water hose</t>
  </si>
  <si>
    <t>25 ft. water hose</t>
  </si>
  <si>
    <t>Water pressure regulator</t>
  </si>
  <si>
    <t>x</t>
  </si>
  <si>
    <t>MISSING</t>
  </si>
  <si>
    <t>Keys</t>
  </si>
  <si>
    <t>Driver's door (4)</t>
  </si>
  <si>
    <t>Passenger (4)</t>
  </si>
  <si>
    <t>Barrel key (4)</t>
  </si>
  <si>
    <t>Need 3</t>
  </si>
  <si>
    <t>Deadbolt keys (4)</t>
  </si>
  <si>
    <t>Need 4</t>
  </si>
  <si>
    <t>Lock pin (4)</t>
  </si>
  <si>
    <t>Need 2</t>
  </si>
  <si>
    <t>Jeep key (1)</t>
  </si>
  <si>
    <t>Extra pin - non-locking car hookup</t>
  </si>
  <si>
    <t>FUEL</t>
  </si>
  <si>
    <t>MPG</t>
  </si>
  <si>
    <t>Oil/Diesel</t>
  </si>
  <si>
    <t>PER UNIT</t>
  </si>
  <si>
    <t>CATEGORIES</t>
  </si>
  <si>
    <t>Ellis, KS</t>
  </si>
  <si>
    <t>Camping</t>
  </si>
  <si>
    <t>Royal Gorge, CO</t>
  </si>
  <si>
    <t>Great Sand Dunes, CO</t>
  </si>
  <si>
    <t>Access</t>
  </si>
  <si>
    <t>NOTES</t>
  </si>
  <si>
    <t>Del Norte, CO</t>
  </si>
  <si>
    <t>MAINTENANCE</t>
  </si>
  <si>
    <t>AVERAGE MPG</t>
  </si>
  <si>
    <t>Golden Eagle Pass</t>
  </si>
  <si>
    <t>ITEM/DESCRIPTION</t>
  </si>
  <si>
    <t>Service</t>
  </si>
  <si>
    <t>Repairs</t>
  </si>
  <si>
    <t>Rebate</t>
  </si>
  <si>
    <t>Generator Gas</t>
  </si>
  <si>
    <t>COST</t>
  </si>
  <si>
    <t>PER</t>
  </si>
  <si>
    <t>TRIP</t>
  </si>
  <si>
    <t>PER MILE</t>
  </si>
  <si>
    <t>AVERAGE</t>
  </si>
  <si>
    <t>PER GAL</t>
  </si>
  <si>
    <t>MILES</t>
  </si>
  <si>
    <t>GALS</t>
  </si>
  <si>
    <t>HITCH</t>
  </si>
  <si>
    <t>KITCHEN</t>
  </si>
  <si>
    <t>RIG</t>
  </si>
  <si>
    <t>PAPERS</t>
  </si>
  <si>
    <t>BATH</t>
  </si>
  <si>
    <t>ELECTRONIC</t>
  </si>
  <si>
    <t>VALUE</t>
  </si>
  <si>
    <t>INTERVAL</t>
  </si>
  <si>
    <t>ADDRESS</t>
  </si>
  <si>
    <t>CITY</t>
  </si>
  <si>
    <t>STATE</t>
  </si>
  <si>
    <t>ZIP</t>
  </si>
  <si>
    <t>PHONE</t>
  </si>
  <si>
    <t>FAX</t>
  </si>
  <si>
    <t>FACILITIES</t>
  </si>
  <si>
    <t>HOT TUB</t>
  </si>
  <si>
    <t>POOL</t>
  </si>
  <si>
    <t>JACUZZI</t>
  </si>
  <si>
    <t>HIKING</t>
  </si>
  <si>
    <t>ELECTRIC</t>
  </si>
  <si>
    <t>WATER</t>
  </si>
  <si>
    <t>SEWER</t>
  </si>
  <si>
    <t>SHOWERS</t>
  </si>
  <si>
    <t>CAMPGROUNDS</t>
  </si>
  <si>
    <t>QUAN</t>
  </si>
  <si>
    <t>Travel Pac Software</t>
  </si>
  <si>
    <t>ATTENDED?</t>
  </si>
  <si>
    <t>EVENT?</t>
  </si>
  <si>
    <t>Gladstone, MO</t>
  </si>
  <si>
    <t>Rig</t>
  </si>
  <si>
    <t>Ext</t>
  </si>
  <si>
    <t>Tax</t>
  </si>
  <si>
    <t>WHERE</t>
  </si>
  <si>
    <t>Yogi Bear's Jellestone Park</t>
  </si>
  <si>
    <t>City of Ellis, Kansas</t>
  </si>
  <si>
    <t>U.S. Park Service</t>
  </si>
  <si>
    <t>1 Night</t>
  </si>
  <si>
    <t>Diesel Oil 2 gal</t>
  </si>
  <si>
    <t>Antifreeze 1 gal</t>
  </si>
  <si>
    <t>Kitchen</t>
  </si>
  <si>
    <t>Entertain</t>
  </si>
  <si>
    <t>Kansas Turnpike</t>
  </si>
  <si>
    <t>Turnpike Fee</t>
  </si>
  <si>
    <t>Misc</t>
  </si>
  <si>
    <t>Colorado Springs, CO</t>
  </si>
  <si>
    <t>Food</t>
  </si>
  <si>
    <t>Safeway</t>
  </si>
  <si>
    <t>Texaco</t>
  </si>
  <si>
    <t>Bourquin's RV Park</t>
  </si>
  <si>
    <t>Adult Tour</t>
  </si>
  <si>
    <t>Durango, CO</t>
  </si>
  <si>
    <t>Groceries</t>
  </si>
  <si>
    <t>Total</t>
  </si>
  <si>
    <t>MAINTENANCE PURCHASES</t>
  </si>
  <si>
    <t>Royal Gorge</t>
  </si>
  <si>
    <t>GENERATOR</t>
  </si>
  <si>
    <t>Conoco</t>
  </si>
  <si>
    <t>EQUIPMENT</t>
  </si>
  <si>
    <t>CAMPING</t>
  </si>
  <si>
    <t>Electrical</t>
  </si>
  <si>
    <t>Plumbing</t>
  </si>
  <si>
    <t>Kansas City, MO</t>
  </si>
  <si>
    <t>Great Sand Dunes Oasis</t>
  </si>
  <si>
    <t>Great Sand Dunes Oasis Campground &amp; RV Park</t>
  </si>
  <si>
    <t>Good Sam</t>
  </si>
  <si>
    <t>5400 Hwy. 150 N.</t>
  </si>
  <si>
    <t>Mosca</t>
  </si>
  <si>
    <t>CO</t>
  </si>
  <si>
    <t>(719)378-2222</t>
  </si>
  <si>
    <t>Ellis</t>
  </si>
  <si>
    <t>KS</t>
  </si>
  <si>
    <t>DUMP</t>
  </si>
  <si>
    <t>X</t>
  </si>
  <si>
    <t>GAME ROOM</t>
  </si>
  <si>
    <t>ADDT'L</t>
  </si>
  <si>
    <t>per Person</t>
  </si>
  <si>
    <t xml:space="preserve"> </t>
  </si>
  <si>
    <t>WATER AT DUMP</t>
  </si>
  <si>
    <t>Yogi Bear's Jellystone Park</t>
  </si>
  <si>
    <t>POBox 1025</t>
  </si>
  <si>
    <t>Canon City</t>
  </si>
  <si>
    <t>(719)275-2128</t>
  </si>
  <si>
    <t>Colby</t>
  </si>
  <si>
    <t>City of Ellis</t>
  </si>
  <si>
    <t>EVENTS</t>
  </si>
  <si>
    <t>15W40 Motor oil</t>
  </si>
  <si>
    <t>1 qt/400 mi.</t>
  </si>
  <si>
    <t>Add 2 qts - noted about 900 miles use</t>
  </si>
  <si>
    <t>WHO DID WORK?</t>
  </si>
  <si>
    <t>royt</t>
  </si>
  <si>
    <t>TOTAL DIESEL</t>
  </si>
  <si>
    <t>TOTAL GENERATOR</t>
  </si>
  <si>
    <t>Weston Bend State Park</t>
  </si>
  <si>
    <t>Weston Bend State Park, MO</t>
  </si>
  <si>
    <t>Weston</t>
  </si>
  <si>
    <t>MO</t>
  </si>
  <si>
    <t>FOOD PURCHASES</t>
  </si>
  <si>
    <t>FOOD SUGGESTIONS</t>
  </si>
  <si>
    <t>BREAKFAST</t>
  </si>
  <si>
    <t>LUNCH(DINNER)</t>
  </si>
  <si>
    <t>DINNER(SUPPER)</t>
  </si>
  <si>
    <t>A-1 Sauce</t>
  </si>
  <si>
    <t>Butter</t>
  </si>
  <si>
    <t>Item</t>
  </si>
  <si>
    <t>MEAL</t>
  </si>
  <si>
    <t>Wesson Oil</t>
  </si>
  <si>
    <t>Crisco</t>
  </si>
  <si>
    <t>Crackers (Keebler)</t>
  </si>
  <si>
    <t>Crackers (Saltine)</t>
  </si>
  <si>
    <t>Pam</t>
  </si>
  <si>
    <t>Bathroom trashcan</t>
  </si>
  <si>
    <t>Iron skillet</t>
  </si>
  <si>
    <t>Camp light</t>
  </si>
  <si>
    <t>Axe</t>
  </si>
  <si>
    <t>Eggs</t>
  </si>
  <si>
    <t>Bacon</t>
  </si>
  <si>
    <t>Bread</t>
  </si>
  <si>
    <t>Peanut Butter (Creamy/crunchy)</t>
  </si>
  <si>
    <t>Jelly</t>
  </si>
  <si>
    <t>Honey</t>
  </si>
  <si>
    <t>Meat Dish</t>
  </si>
  <si>
    <t>Vegetables</t>
  </si>
  <si>
    <t>Hot dogs</t>
  </si>
  <si>
    <t>Hamburger</t>
  </si>
  <si>
    <t>Soda Pop (Coke, Sprite)</t>
  </si>
  <si>
    <t>Fruit/Fruit juice (OJ, Grapefruit)</t>
  </si>
  <si>
    <t>Dill Pickles (Stackers, hamburger slices, Kosher)</t>
  </si>
  <si>
    <t>KITCHEN UTENSILS/SETUP</t>
  </si>
  <si>
    <t>Wife</t>
  </si>
  <si>
    <t>Address</t>
  </si>
  <si>
    <t>City</t>
  </si>
  <si>
    <t>State</t>
  </si>
  <si>
    <t>Zip</t>
  </si>
  <si>
    <t>Phone</t>
  </si>
  <si>
    <t>Fax</t>
  </si>
  <si>
    <t>Work</t>
  </si>
  <si>
    <t>Cell</t>
  </si>
  <si>
    <t>CB Handle</t>
  </si>
  <si>
    <t>First Name</t>
  </si>
  <si>
    <t>Last Name</t>
  </si>
  <si>
    <t>Pager</t>
  </si>
  <si>
    <t>Carthage, MO</t>
  </si>
  <si>
    <t>(417)358-2432</t>
  </si>
  <si>
    <t>Big Barn RV Park &amp; Campground</t>
  </si>
  <si>
    <t>PARK NAME</t>
  </si>
  <si>
    <t>CABLE TV</t>
  </si>
  <si>
    <t>SITES</t>
  </si>
  <si>
    <t>F = FULL</t>
  </si>
  <si>
    <t>E = ELECTRIC</t>
  </si>
  <si>
    <t>N = NO HOOKUP</t>
  </si>
  <si>
    <t>1F/24E/5N</t>
  </si>
  <si>
    <t>W = WATER</t>
  </si>
  <si>
    <t>31F/15WE/10N</t>
  </si>
  <si>
    <t>12E</t>
  </si>
  <si>
    <t>20/30/50</t>
  </si>
  <si>
    <t>20 = 20 AMP</t>
  </si>
  <si>
    <t>30 = 30 AMP</t>
  </si>
  <si>
    <t>50 = 50 AMP</t>
  </si>
  <si>
    <t>LP</t>
  </si>
  <si>
    <t>(816)640-5443</t>
  </si>
  <si>
    <t>(785)462-3300</t>
  </si>
  <si>
    <t>22F/28WE/10N</t>
  </si>
  <si>
    <t>LT</t>
  </si>
  <si>
    <t>LT = LONG TERM</t>
  </si>
  <si>
    <t>20F/130N</t>
  </si>
  <si>
    <t>Apr 15/Nov 1</t>
  </si>
  <si>
    <t>Apr 1/Oct 31</t>
  </si>
  <si>
    <t>FULLY OPERATIONAL</t>
  </si>
  <si>
    <t>Open all year</t>
  </si>
  <si>
    <t>Mar 15/Oct 31</t>
  </si>
  <si>
    <t>17F/25WE/39N</t>
  </si>
  <si>
    <t>20/30</t>
  </si>
  <si>
    <t>15/20/30/50</t>
  </si>
  <si>
    <t>15 = 15 AMP</t>
  </si>
  <si>
    <t>HOOKUP</t>
  </si>
  <si>
    <t>COST/F</t>
  </si>
  <si>
    <t>COST/E</t>
  </si>
  <si>
    <t>COST/WE</t>
  </si>
  <si>
    <t>COST/N</t>
  </si>
  <si>
    <t>CAMPERS</t>
  </si>
  <si>
    <t>SUPPLIERS</t>
  </si>
  <si>
    <t>Company</t>
  </si>
  <si>
    <t>CLOTHES</t>
  </si>
  <si>
    <t>Photojournalists jacket</t>
  </si>
  <si>
    <t>Big Barn RV Park</t>
  </si>
  <si>
    <t>Wheat Thins</t>
  </si>
  <si>
    <t>Pillsbury Cinnamon Rolls</t>
  </si>
  <si>
    <t>Grand (Elm Rd) 5231 County Lane 138</t>
  </si>
  <si>
    <t>South Carthage</t>
  </si>
  <si>
    <t>Reservations</t>
  </si>
  <si>
    <t>1-888-BIG-BARN</t>
  </si>
  <si>
    <t>45 Hwy and 273 Hwy</t>
  </si>
  <si>
    <t>State of Missouri</t>
  </si>
  <si>
    <t>Jefferson City</t>
  </si>
  <si>
    <t>1-800-334-6946</t>
  </si>
  <si>
    <t>Reservation Line</t>
  </si>
  <si>
    <t>Beginning January 4, 1999/Res/Maps/Bicycle Info</t>
  </si>
  <si>
    <t>Lake Paradise</t>
  </si>
  <si>
    <t>Crowder State Park</t>
  </si>
  <si>
    <t>Mustard</t>
  </si>
  <si>
    <t>Ketchup</t>
  </si>
  <si>
    <t>Miracle Whip</t>
  </si>
  <si>
    <t>Relish</t>
  </si>
  <si>
    <t>Stacker Kosher Dill Pickles</t>
  </si>
  <si>
    <t>Turkey</t>
  </si>
  <si>
    <t>Hot dog buns</t>
  </si>
  <si>
    <t>Milk</t>
  </si>
  <si>
    <t>Ice</t>
  </si>
  <si>
    <t>Fruit/Bananas, Strawberries</t>
  </si>
  <si>
    <t>Lettuce</t>
  </si>
  <si>
    <t>Potato chips/Pringles</t>
  </si>
  <si>
    <t>Breakfast Cereal</t>
  </si>
  <si>
    <t>Hot dog forks</t>
  </si>
  <si>
    <t>Swim pool close/open as appropriate</t>
  </si>
  <si>
    <t>Lake Paradise Camping Club</t>
  </si>
  <si>
    <t>Oak Grove</t>
  </si>
  <si>
    <t>General Delivery</t>
  </si>
  <si>
    <t>64075-9998</t>
  </si>
  <si>
    <t>(816)690-4113</t>
  </si>
  <si>
    <t>218F/?E/?N</t>
  </si>
  <si>
    <t>Open all year/some shutdown</t>
  </si>
  <si>
    <t>RV Antifreeze</t>
  </si>
  <si>
    <t>Plumbing antifreeze</t>
  </si>
  <si>
    <t>2 Nights</t>
  </si>
  <si>
    <t>Lake Paradise Camping Club (CtoC)</t>
  </si>
  <si>
    <t>Wal-Mart</t>
  </si>
  <si>
    <t>Camp Fork</t>
  </si>
  <si>
    <t>Hy-Vee</t>
  </si>
  <si>
    <t>Trenton, MO</t>
  </si>
  <si>
    <t>3 Nights</t>
  </si>
  <si>
    <t>Crowder State Park, MO</t>
  </si>
  <si>
    <t>Trenton</t>
  </si>
  <si>
    <t>(816)359-6473</t>
  </si>
  <si>
    <t>22E/21N</t>
  </si>
  <si>
    <t>April 1/Oct 31</t>
  </si>
  <si>
    <t>FISHING</t>
  </si>
  <si>
    <t>BOATING</t>
  </si>
  <si>
    <t>SWIMMING</t>
  </si>
  <si>
    <t>LP GAS</t>
  </si>
  <si>
    <t>Propane</t>
  </si>
  <si>
    <t>Flying J</t>
  </si>
  <si>
    <t>TOTAL LP GAS</t>
  </si>
  <si>
    <t>To Get:</t>
  </si>
  <si>
    <t>Kansas City, KS</t>
  </si>
  <si>
    <t>K.C. Home Trailer Co., Inc.</t>
  </si>
  <si>
    <t>Fuel Stabilizer</t>
  </si>
  <si>
    <t>Diesel Antigel</t>
  </si>
  <si>
    <t>General Gas Stabilizer</t>
  </si>
  <si>
    <t>MISCELLANEOUS EXPENSES</t>
  </si>
  <si>
    <t>Your Purchase</t>
  </si>
  <si>
    <t>Store You Purchased From</t>
  </si>
  <si>
    <t>Any City, State in USA</t>
  </si>
  <si>
    <t>Kids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</si>
</sst>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0.0"/>
    <numFmt numFmtId="166" formatCode="&quot;$&quot;#,##0.00"/>
    <numFmt numFmtId="167" formatCode="&quot;$&quot;#,##0.000"/>
    <numFmt numFmtId="168" formatCode="0.000_);[Red]\(0.000\)"/>
    <numFmt numFmtId="169" formatCode="#,##0.000_);[Red]\(#,##0.000\)"/>
  </numFmts>
  <fonts count="12">
    <font>
      <sz val="10"/>
      <name val="Arial"/>
      <family val="0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8" fontId="6" fillId="0" borderId="0" xfId="0" applyNumberFormat="1" applyFont="1" applyBorder="1" applyAlignment="1">
      <alignment horizontal="center"/>
    </xf>
    <xf numFmtId="8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3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B1">
      <pane ySplit="2" topLeftCell="BM3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1" bestFit="1" customWidth="1"/>
    <col min="2" max="2" width="7.8515625" style="1" bestFit="1" customWidth="1"/>
    <col min="3" max="3" width="19.00390625" style="1" bestFit="1" customWidth="1"/>
    <col min="4" max="4" width="26.57421875" style="1" bestFit="1" customWidth="1"/>
    <col min="5" max="5" width="12.8515625" style="1" bestFit="1" customWidth="1"/>
    <col min="6" max="6" width="9.140625" style="1" bestFit="1" customWidth="1"/>
    <col min="7" max="7" width="8.421875" style="1" bestFit="1" customWidth="1"/>
    <col min="8" max="8" width="8.00390625" style="1" bestFit="1" customWidth="1"/>
    <col min="9" max="9" width="7.00390625" style="1" bestFit="1" customWidth="1"/>
    <col min="10" max="10" width="10.421875" style="1" bestFit="1" customWidth="1"/>
    <col min="11" max="11" width="23.7109375" style="1" bestFit="1" customWidth="1"/>
    <col min="12" max="16384" width="9.140625" style="2" customWidth="1"/>
  </cols>
  <sheetData>
    <row r="1" spans="1:3" ht="12.75">
      <c r="A1" s="35" t="s">
        <v>229</v>
      </c>
      <c r="B1" s="36"/>
      <c r="C1" s="34"/>
    </row>
    <row r="2" spans="1:11" ht="12">
      <c r="A2" s="3" t="s">
        <v>0</v>
      </c>
      <c r="B2" s="3" t="s">
        <v>1</v>
      </c>
      <c r="C2" s="3" t="s">
        <v>2</v>
      </c>
      <c r="D2" s="3" t="s">
        <v>159</v>
      </c>
      <c r="E2" s="3" t="s">
        <v>115</v>
      </c>
      <c r="F2" s="3" t="s">
        <v>6</v>
      </c>
      <c r="G2" s="3" t="s">
        <v>147</v>
      </c>
      <c r="H2" s="3" t="s">
        <v>202</v>
      </c>
      <c r="I2" s="3" t="s">
        <v>203</v>
      </c>
      <c r="J2" s="3" t="s">
        <v>7</v>
      </c>
      <c r="K2" s="3" t="s">
        <v>204</v>
      </c>
    </row>
    <row r="3" spans="2:11" ht="12">
      <c r="B3" s="4">
        <v>36161</v>
      </c>
      <c r="C3" s="1" t="s">
        <v>423</v>
      </c>
      <c r="D3" s="1" t="s">
        <v>421</v>
      </c>
      <c r="E3" s="1" t="s">
        <v>215</v>
      </c>
      <c r="F3" s="1">
        <v>1</v>
      </c>
      <c r="G3" s="5">
        <v>10</v>
      </c>
      <c r="H3" s="5">
        <f>F3*G3</f>
        <v>10</v>
      </c>
      <c r="I3" s="5">
        <f>H3*0.07225</f>
        <v>0.7224999999999999</v>
      </c>
      <c r="J3" s="5">
        <f>H3+I3</f>
        <v>10.7225</v>
      </c>
      <c r="K3" s="1" t="s">
        <v>422</v>
      </c>
    </row>
    <row r="4" spans="2:10" ht="12">
      <c r="B4" s="4"/>
      <c r="G4" s="5"/>
      <c r="H4" s="5"/>
      <c r="I4" s="5"/>
      <c r="J4" s="5"/>
    </row>
    <row r="7" spans="5:10" ht="12.75">
      <c r="E7" s="3" t="s">
        <v>148</v>
      </c>
      <c r="H7" s="33" t="s">
        <v>7</v>
      </c>
      <c r="I7" s="34"/>
      <c r="J7" s="5">
        <f>SUM(J3:J6)</f>
        <v>10.7225</v>
      </c>
    </row>
    <row r="8" spans="5:10" ht="12.75">
      <c r="E8" s="1" t="s">
        <v>231</v>
      </c>
      <c r="H8" s="19"/>
      <c r="I8" s="20"/>
      <c r="J8" s="5"/>
    </row>
    <row r="9" ht="12">
      <c r="E9" s="1" t="s">
        <v>212</v>
      </c>
    </row>
    <row r="10" ht="12">
      <c r="E10" s="1" t="s">
        <v>211</v>
      </c>
    </row>
    <row r="11" ht="12">
      <c r="E11" s="1" t="s">
        <v>215</v>
      </c>
    </row>
    <row r="12" ht="12">
      <c r="E12" s="1" t="s">
        <v>232</v>
      </c>
    </row>
    <row r="13" ht="12">
      <c r="E13" s="1" t="s">
        <v>162</v>
      </c>
    </row>
    <row r="14" ht="12">
      <c r="E14" s="1" t="s">
        <v>161</v>
      </c>
    </row>
    <row r="15" ht="12">
      <c r="E15" s="1" t="s">
        <v>201</v>
      </c>
    </row>
    <row r="16" ht="12">
      <c r="E16" s="1" t="s">
        <v>113</v>
      </c>
    </row>
    <row r="17" ht="12">
      <c r="I17" s="5"/>
    </row>
  </sheetData>
  <mergeCells count="2">
    <mergeCell ref="H7:I7"/>
    <mergeCell ref="A1:C1"/>
  </mergeCells>
  <printOptions/>
  <pageMargins left="0.75" right="0.75" top="1" bottom="1" header="0.5" footer="0.5"/>
  <pageSetup horizontalDpi="360" verticalDpi="3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4"/>
  <sheetViews>
    <sheetView workbookViewId="0" topLeftCell="A1">
      <pane ySplit="1" topLeftCell="BM97" activePane="bottomLeft" state="frozen"/>
      <selection pane="topLeft" activeCell="A1" sqref="A1"/>
      <selection pane="bottomLeft" activeCell="A124" sqref="A124"/>
    </sheetView>
  </sheetViews>
  <sheetFormatPr defaultColWidth="9.140625" defaultRowHeight="12.75"/>
  <cols>
    <col min="1" max="1" width="11.28125" style="16" bestFit="1" customWidth="1"/>
    <col min="2" max="2" width="30.28125" style="15" bestFit="1" customWidth="1"/>
    <col min="3" max="3" width="16.57421875" style="15" bestFit="1" customWidth="1"/>
    <col min="4" max="4" width="8.00390625" style="18" bestFit="1" customWidth="1"/>
    <col min="5" max="5" width="7.8515625" style="16" bestFit="1" customWidth="1"/>
    <col min="6" max="6" width="5.28125" style="13" bestFit="1" customWidth="1"/>
    <col min="7" max="16384" width="9.140625" style="13" customWidth="1"/>
  </cols>
  <sheetData>
    <row r="1" spans="1:6" ht="12">
      <c r="A1" s="12" t="s">
        <v>115</v>
      </c>
      <c r="B1" s="12" t="s">
        <v>159</v>
      </c>
      <c r="C1" s="12" t="s">
        <v>114</v>
      </c>
      <c r="D1" s="17" t="s">
        <v>178</v>
      </c>
      <c r="E1" s="12" t="s">
        <v>132</v>
      </c>
      <c r="F1" s="12" t="s">
        <v>1</v>
      </c>
    </row>
    <row r="2" spans="1:6" ht="12">
      <c r="A2" s="14" t="s">
        <v>177</v>
      </c>
      <c r="B2" s="15" t="s">
        <v>16</v>
      </c>
      <c r="F2" s="15"/>
    </row>
    <row r="3" spans="3:6" ht="12">
      <c r="C3" s="15" t="s">
        <v>197</v>
      </c>
      <c r="E3" s="16" t="s">
        <v>131</v>
      </c>
      <c r="F3" s="15"/>
    </row>
    <row r="4" spans="2:6" ht="12">
      <c r="B4" s="15" t="s">
        <v>17</v>
      </c>
      <c r="F4" s="15"/>
    </row>
    <row r="5" spans="2:6" ht="12">
      <c r="B5" s="15" t="s">
        <v>18</v>
      </c>
      <c r="F5" s="15"/>
    </row>
    <row r="6" spans="2:6" ht="12">
      <c r="B6" s="15" t="s">
        <v>19</v>
      </c>
      <c r="F6" s="15"/>
    </row>
    <row r="7" spans="2:6" ht="12">
      <c r="B7" s="15" t="s">
        <v>20</v>
      </c>
      <c r="F7" s="15"/>
    </row>
    <row r="8" spans="2:6" ht="12">
      <c r="B8" s="15" t="s">
        <v>21</v>
      </c>
      <c r="F8" s="15"/>
    </row>
    <row r="9" spans="3:6" ht="12">
      <c r="C9" s="15" t="s">
        <v>22</v>
      </c>
      <c r="F9" s="15"/>
    </row>
    <row r="10" spans="3:6" ht="12">
      <c r="C10" s="15" t="s">
        <v>23</v>
      </c>
      <c r="F10" s="15"/>
    </row>
    <row r="11" spans="3:6" ht="12">
      <c r="C11" s="15" t="s">
        <v>24</v>
      </c>
      <c r="F11" s="15"/>
    </row>
    <row r="12" spans="2:6" ht="12">
      <c r="B12" s="15" t="s">
        <v>25</v>
      </c>
      <c r="F12" s="15"/>
    </row>
    <row r="13" spans="2:6" ht="12">
      <c r="B13" s="15" t="s">
        <v>116</v>
      </c>
      <c r="F13" s="15"/>
    </row>
    <row r="14" spans="2:6" ht="12">
      <c r="B14" s="15" t="s">
        <v>26</v>
      </c>
      <c r="F14" s="15"/>
    </row>
    <row r="15" spans="2:6" ht="12">
      <c r="B15" s="15" t="s">
        <v>27</v>
      </c>
      <c r="F15" s="15"/>
    </row>
    <row r="16" spans="2:6" ht="12">
      <c r="B16" s="15" t="s">
        <v>28</v>
      </c>
      <c r="F16" s="15"/>
    </row>
    <row r="17" spans="2:6" ht="12">
      <c r="B17" s="15" t="s">
        <v>29</v>
      </c>
      <c r="F17" s="15"/>
    </row>
    <row r="18" spans="2:6" ht="12">
      <c r="B18" s="15" t="s">
        <v>30</v>
      </c>
      <c r="F18" s="15"/>
    </row>
    <row r="19" spans="3:6" ht="12">
      <c r="C19" s="15" t="s">
        <v>31</v>
      </c>
      <c r="F19" s="15"/>
    </row>
    <row r="20" spans="3:6" ht="12">
      <c r="C20" s="15" t="s">
        <v>32</v>
      </c>
      <c r="F20" s="15"/>
    </row>
    <row r="21" spans="2:6" ht="12">
      <c r="B21" s="15" t="s">
        <v>33</v>
      </c>
      <c r="F21" s="15"/>
    </row>
    <row r="22" spans="2:6" ht="12">
      <c r="B22" s="15" t="s">
        <v>34</v>
      </c>
      <c r="F22" s="15"/>
    </row>
    <row r="23" spans="2:6" ht="12">
      <c r="B23" s="15" t="s">
        <v>35</v>
      </c>
      <c r="F23" s="15"/>
    </row>
    <row r="24" ht="12">
      <c r="B24" s="15" t="s">
        <v>36</v>
      </c>
    </row>
    <row r="25" ht="12">
      <c r="B25" s="15" t="s">
        <v>54</v>
      </c>
    </row>
    <row r="26" ht="12">
      <c r="B26" s="15" t="s">
        <v>56</v>
      </c>
    </row>
    <row r="27" ht="12">
      <c r="B27" s="15" t="s">
        <v>72</v>
      </c>
    </row>
    <row r="28" spans="2:4" ht="12">
      <c r="B28" s="15" t="s">
        <v>76</v>
      </c>
      <c r="D28" s="18">
        <v>213.44</v>
      </c>
    </row>
    <row r="29" ht="12">
      <c r="B29" s="15" t="s">
        <v>77</v>
      </c>
    </row>
    <row r="30" spans="1:2" ht="12">
      <c r="A30" s="14" t="s">
        <v>176</v>
      </c>
      <c r="B30" s="15" t="s">
        <v>37</v>
      </c>
    </row>
    <row r="31" ht="12">
      <c r="B31" s="15" t="s">
        <v>38</v>
      </c>
    </row>
    <row r="32" ht="12">
      <c r="B32" s="15" t="s">
        <v>39</v>
      </c>
    </row>
    <row r="33" ht="12">
      <c r="B33" s="15" t="s">
        <v>40</v>
      </c>
    </row>
    <row r="34" ht="12">
      <c r="B34" s="15" t="s">
        <v>41</v>
      </c>
    </row>
    <row r="35" ht="12">
      <c r="B35" s="15" t="s">
        <v>42</v>
      </c>
    </row>
    <row r="36" ht="12">
      <c r="B36" s="15" t="s">
        <v>43</v>
      </c>
    </row>
    <row r="37" ht="12">
      <c r="B37" s="15" t="s">
        <v>44</v>
      </c>
    </row>
    <row r="38" ht="12">
      <c r="B38" s="15" t="s">
        <v>38</v>
      </c>
    </row>
    <row r="39" ht="12">
      <c r="B39" s="15" t="s">
        <v>45</v>
      </c>
    </row>
    <row r="40" ht="12">
      <c r="B40" s="15" t="s">
        <v>46</v>
      </c>
    </row>
    <row r="41" ht="12">
      <c r="B41" s="15" t="s">
        <v>47</v>
      </c>
    </row>
    <row r="42" ht="12">
      <c r="B42" s="15" t="s">
        <v>48</v>
      </c>
    </row>
    <row r="43" spans="1:2" ht="12">
      <c r="A43" s="14" t="s">
        <v>175</v>
      </c>
      <c r="B43" s="15" t="s">
        <v>53</v>
      </c>
    </row>
    <row r="44" ht="12">
      <c r="B44" s="15" t="s">
        <v>49</v>
      </c>
    </row>
    <row r="45" ht="12">
      <c r="B45" s="15" t="s">
        <v>50</v>
      </c>
    </row>
    <row r="46" ht="12">
      <c r="B46" s="15" t="s">
        <v>51</v>
      </c>
    </row>
    <row r="47" ht="12">
      <c r="B47" s="15" t="s">
        <v>52</v>
      </c>
    </row>
    <row r="48" ht="12">
      <c r="B48" s="13" t="s">
        <v>81</v>
      </c>
    </row>
    <row r="49" ht="12">
      <c r="B49" s="13" t="s">
        <v>82</v>
      </c>
    </row>
    <row r="50" spans="1:5" ht="12">
      <c r="A50" s="14" t="s">
        <v>174</v>
      </c>
      <c r="B50" s="13" t="s">
        <v>57</v>
      </c>
      <c r="E50" s="16" t="s">
        <v>131</v>
      </c>
    </row>
    <row r="51" spans="2:5" ht="12">
      <c r="B51" s="13" t="s">
        <v>58</v>
      </c>
      <c r="E51" s="16" t="s">
        <v>131</v>
      </c>
    </row>
    <row r="52" spans="2:5" ht="12">
      <c r="B52" s="13" t="s">
        <v>59</v>
      </c>
      <c r="E52" s="16" t="s">
        <v>131</v>
      </c>
    </row>
    <row r="53" spans="2:5" ht="12">
      <c r="B53" s="13" t="s">
        <v>60</v>
      </c>
      <c r="E53" s="16" t="s">
        <v>131</v>
      </c>
    </row>
    <row r="54" spans="2:5" ht="12">
      <c r="B54" s="13" t="s">
        <v>62</v>
      </c>
      <c r="E54" s="16" t="s">
        <v>131</v>
      </c>
    </row>
    <row r="55" spans="2:3" ht="12">
      <c r="B55" s="15" t="s">
        <v>113</v>
      </c>
      <c r="C55" s="15" t="s">
        <v>117</v>
      </c>
    </row>
    <row r="56" ht="12">
      <c r="C56" s="15" t="s">
        <v>118</v>
      </c>
    </row>
    <row r="57" ht="12">
      <c r="C57" s="15" t="s">
        <v>119</v>
      </c>
    </row>
    <row r="58" ht="12">
      <c r="C58" s="15" t="s">
        <v>120</v>
      </c>
    </row>
    <row r="59" ht="12">
      <c r="C59" s="15" t="s">
        <v>121</v>
      </c>
    </row>
    <row r="60" ht="12">
      <c r="C60" s="15" t="s">
        <v>122</v>
      </c>
    </row>
    <row r="61" ht="12">
      <c r="C61" s="15" t="s">
        <v>123</v>
      </c>
    </row>
    <row r="62" ht="12">
      <c r="C62" s="15" t="s">
        <v>124</v>
      </c>
    </row>
    <row r="63" ht="12">
      <c r="C63" s="15" t="s">
        <v>125</v>
      </c>
    </row>
    <row r="64" ht="12">
      <c r="C64" s="15" t="s">
        <v>126</v>
      </c>
    </row>
    <row r="65" ht="12">
      <c r="C65" s="15" t="s">
        <v>127</v>
      </c>
    </row>
    <row r="67" ht="12">
      <c r="B67" s="15" t="s">
        <v>130</v>
      </c>
    </row>
    <row r="68" ht="12">
      <c r="B68" s="15" t="s">
        <v>129</v>
      </c>
    </row>
    <row r="69" ht="12">
      <c r="B69" s="15" t="s">
        <v>128</v>
      </c>
    </row>
    <row r="70" ht="12">
      <c r="B70" s="15" t="s">
        <v>102</v>
      </c>
    </row>
    <row r="71" spans="2:5" ht="12">
      <c r="B71" s="15" t="s">
        <v>64</v>
      </c>
      <c r="E71" s="16" t="s">
        <v>131</v>
      </c>
    </row>
    <row r="72" spans="2:5" ht="12">
      <c r="B72" s="15" t="s">
        <v>63</v>
      </c>
      <c r="E72" s="16" t="s">
        <v>131</v>
      </c>
    </row>
    <row r="73" spans="2:5" ht="12">
      <c r="B73" s="15" t="s">
        <v>65</v>
      </c>
      <c r="E73" s="16" t="s">
        <v>131</v>
      </c>
    </row>
    <row r="74" spans="2:5" ht="12">
      <c r="B74" s="15" t="s">
        <v>61</v>
      </c>
      <c r="E74" s="16" t="s">
        <v>131</v>
      </c>
    </row>
    <row r="75" spans="2:5" ht="12">
      <c r="B75" s="15" t="s">
        <v>66</v>
      </c>
      <c r="E75" s="16" t="s">
        <v>131</v>
      </c>
    </row>
    <row r="76" spans="2:5" ht="12">
      <c r="B76" s="15" t="s">
        <v>67</v>
      </c>
      <c r="E76" s="16" t="s">
        <v>131</v>
      </c>
    </row>
    <row r="77" spans="2:5" ht="12">
      <c r="B77" s="15" t="s">
        <v>68</v>
      </c>
      <c r="E77" s="16" t="s">
        <v>131</v>
      </c>
    </row>
    <row r="78" spans="2:5" ht="12">
      <c r="B78" s="15" t="s">
        <v>70</v>
      </c>
      <c r="E78" s="16" t="s">
        <v>131</v>
      </c>
    </row>
    <row r="79" spans="2:5" ht="12">
      <c r="B79" s="15" t="s">
        <v>69</v>
      </c>
      <c r="E79" s="16" t="s">
        <v>131</v>
      </c>
    </row>
    <row r="80" spans="2:5" ht="12">
      <c r="B80" s="15" t="s">
        <v>71</v>
      </c>
      <c r="E80" s="16" t="s">
        <v>131</v>
      </c>
    </row>
    <row r="81" ht="12">
      <c r="B81" s="15" t="s">
        <v>78</v>
      </c>
    </row>
    <row r="82" ht="12">
      <c r="B82" s="15" t="s">
        <v>85</v>
      </c>
    </row>
    <row r="83" ht="12">
      <c r="B83" s="15" t="s">
        <v>84</v>
      </c>
    </row>
    <row r="84" ht="12">
      <c r="B84" s="15" t="s">
        <v>83</v>
      </c>
    </row>
    <row r="85" ht="12">
      <c r="B85" s="15" t="s">
        <v>86</v>
      </c>
    </row>
    <row r="86" ht="12">
      <c r="B86" s="15" t="s">
        <v>87</v>
      </c>
    </row>
    <row r="87" ht="12">
      <c r="B87" s="15" t="s">
        <v>88</v>
      </c>
    </row>
    <row r="88" ht="12">
      <c r="B88" s="15" t="s">
        <v>89</v>
      </c>
    </row>
    <row r="89" ht="12">
      <c r="B89" s="15" t="s">
        <v>92</v>
      </c>
    </row>
    <row r="90" ht="12">
      <c r="B90" s="15" t="s">
        <v>90</v>
      </c>
    </row>
    <row r="91" ht="12">
      <c r="B91" s="15" t="s">
        <v>91</v>
      </c>
    </row>
    <row r="92" ht="12">
      <c r="B92" s="15" t="s">
        <v>93</v>
      </c>
    </row>
    <row r="93" ht="12">
      <c r="B93" s="15" t="s">
        <v>94</v>
      </c>
    </row>
    <row r="94" ht="12">
      <c r="B94" s="15" t="s">
        <v>95</v>
      </c>
    </row>
    <row r="95" ht="12">
      <c r="B95" s="15" t="s">
        <v>105</v>
      </c>
    </row>
    <row r="96" ht="12">
      <c r="B96" s="15" t="s">
        <v>106</v>
      </c>
    </row>
    <row r="97" ht="12">
      <c r="B97" s="15" t="s">
        <v>107</v>
      </c>
    </row>
    <row r="98" ht="12">
      <c r="B98" s="15" t="s">
        <v>108</v>
      </c>
    </row>
    <row r="99" ht="12">
      <c r="B99" s="15" t="s">
        <v>109</v>
      </c>
    </row>
    <row r="100" ht="12">
      <c r="B100" s="15" t="s">
        <v>110</v>
      </c>
    </row>
    <row r="101" spans="2:5" ht="12">
      <c r="B101" s="15" t="s">
        <v>133</v>
      </c>
      <c r="C101" s="13" t="s">
        <v>138</v>
      </c>
      <c r="E101" s="16" t="s">
        <v>139</v>
      </c>
    </row>
    <row r="102" ht="12">
      <c r="C102" s="13" t="s">
        <v>134</v>
      </c>
    </row>
    <row r="103" ht="12">
      <c r="C103" s="13" t="s">
        <v>135</v>
      </c>
    </row>
    <row r="104" spans="3:5" ht="12">
      <c r="C104" s="13" t="s">
        <v>136</v>
      </c>
      <c r="E104" s="16" t="s">
        <v>137</v>
      </c>
    </row>
    <row r="105" spans="3:5" ht="12">
      <c r="C105" s="13" t="s">
        <v>140</v>
      </c>
      <c r="E105" s="16" t="s">
        <v>141</v>
      </c>
    </row>
    <row r="106" ht="12">
      <c r="C106" s="13" t="s">
        <v>142</v>
      </c>
    </row>
    <row r="107" spans="2:5" ht="12">
      <c r="B107" s="13" t="s">
        <v>79</v>
      </c>
      <c r="E107" s="16" t="s">
        <v>131</v>
      </c>
    </row>
    <row r="108" spans="2:5" ht="12">
      <c r="B108" s="13" t="s">
        <v>80</v>
      </c>
      <c r="E108" s="16" t="s">
        <v>131</v>
      </c>
    </row>
    <row r="109" spans="1:5" ht="12">
      <c r="A109" s="14" t="s">
        <v>173</v>
      </c>
      <c r="B109" s="15" t="s">
        <v>55</v>
      </c>
      <c r="E109" s="16" t="s">
        <v>131</v>
      </c>
    </row>
    <row r="110" ht="12">
      <c r="B110" s="15" t="s">
        <v>104</v>
      </c>
    </row>
    <row r="111" ht="12">
      <c r="B111" s="15" t="s">
        <v>103</v>
      </c>
    </row>
    <row r="112" ht="12">
      <c r="B112" s="15" t="s">
        <v>73</v>
      </c>
    </row>
    <row r="113" ht="12">
      <c r="B113" s="15" t="s">
        <v>74</v>
      </c>
    </row>
    <row r="114" ht="12">
      <c r="B114" s="15" t="s">
        <v>75</v>
      </c>
    </row>
    <row r="115" ht="12">
      <c r="B115" s="15" t="s">
        <v>111</v>
      </c>
    </row>
    <row r="116" ht="12">
      <c r="B116" s="15" t="s">
        <v>112</v>
      </c>
    </row>
    <row r="117" spans="1:2" ht="12">
      <c r="A117" s="14" t="s">
        <v>172</v>
      </c>
      <c r="B117" s="15" t="s">
        <v>96</v>
      </c>
    </row>
    <row r="118" spans="2:5" ht="12">
      <c r="B118" s="15" t="s">
        <v>97</v>
      </c>
      <c r="E118" s="16" t="s">
        <v>131</v>
      </c>
    </row>
    <row r="119" spans="2:5" ht="12">
      <c r="B119" s="15" t="s">
        <v>143</v>
      </c>
      <c r="E119" s="16" t="s">
        <v>131</v>
      </c>
    </row>
    <row r="120" ht="12">
      <c r="B120" s="15" t="s">
        <v>98</v>
      </c>
    </row>
    <row r="121" ht="12">
      <c r="B121" s="15" t="s">
        <v>99</v>
      </c>
    </row>
    <row r="122" ht="12">
      <c r="B122" s="15" t="s">
        <v>100</v>
      </c>
    </row>
    <row r="123" ht="12">
      <c r="B123" s="15" t="s">
        <v>101</v>
      </c>
    </row>
    <row r="124" spans="1:2" ht="12">
      <c r="A124" s="14" t="s">
        <v>354</v>
      </c>
      <c r="B124" s="15" t="s">
        <v>355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28125" style="1" bestFit="1" customWidth="1"/>
    <col min="2" max="2" width="5.140625" style="1" customWidth="1"/>
    <col min="3" max="16384" width="9.140625" style="2" customWidth="1"/>
  </cols>
  <sheetData>
    <row r="1" spans="1:2" s="32" customFormat="1" ht="12">
      <c r="A1" s="3" t="s">
        <v>13</v>
      </c>
      <c r="B1" s="3"/>
    </row>
    <row r="2" ht="12">
      <c r="A2" s="1" t="s">
        <v>14</v>
      </c>
    </row>
    <row r="3" ht="12">
      <c r="A3" s="1" t="s">
        <v>15</v>
      </c>
    </row>
    <row r="4" ht="12">
      <c r="A4" s="1" t="s">
        <v>385</v>
      </c>
    </row>
    <row r="7" ht="12">
      <c r="A7" s="3" t="s">
        <v>414</v>
      </c>
    </row>
    <row r="8" ht="12">
      <c r="A8" s="1" t="s">
        <v>282</v>
      </c>
    </row>
    <row r="9" ht="12">
      <c r="A9" s="1" t="s">
        <v>283</v>
      </c>
    </row>
    <row r="10" ht="12">
      <c r="A10" s="1" t="s">
        <v>284</v>
      </c>
    </row>
    <row r="11" ht="12">
      <c r="A11" s="1" t="s">
        <v>384</v>
      </c>
    </row>
    <row r="12" ht="12">
      <c r="A12" s="1" t="s">
        <v>285</v>
      </c>
    </row>
    <row r="13" ht="12">
      <c r="B13" s="2"/>
    </row>
    <row r="14" ht="12">
      <c r="B14" s="2"/>
    </row>
    <row r="15" ht="12">
      <c r="B15" s="2"/>
    </row>
    <row r="16" ht="12">
      <c r="B16" s="2"/>
    </row>
    <row r="17" ht="12">
      <c r="B17" s="2"/>
    </row>
    <row r="18" ht="12">
      <c r="B18" s="2"/>
    </row>
    <row r="19" ht="12">
      <c r="B19" s="2"/>
    </row>
    <row r="20" ht="12">
      <c r="B20" s="2"/>
    </row>
  </sheetData>
  <printOptions/>
  <pageMargins left="0.75" right="0.75" top="1" bottom="1" header="0.5" footer="0.5"/>
  <pageSetup horizontalDpi="360" verticalDpi="3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:C1"/>
    </sheetView>
  </sheetViews>
  <sheetFormatPr defaultColWidth="9.140625" defaultRowHeight="12.75"/>
  <cols>
    <col min="1" max="1" width="5.28125" style="3" bestFit="1" customWidth="1"/>
    <col min="2" max="2" width="9.421875" style="3" bestFit="1" customWidth="1"/>
    <col min="3" max="3" width="7.28125" style="3" bestFit="1" customWidth="1"/>
    <col min="4" max="4" width="10.57421875" style="3" bestFit="1" customWidth="1"/>
    <col min="5" max="16384" width="9.140625" style="2" customWidth="1"/>
  </cols>
  <sheetData>
    <row r="1" spans="1:3" ht="12">
      <c r="A1" s="35" t="s">
        <v>256</v>
      </c>
      <c r="B1" s="35"/>
      <c r="C1" s="35"/>
    </row>
    <row r="2" spans="1:4" ht="12">
      <c r="A2" s="3" t="s">
        <v>1</v>
      </c>
      <c r="B2" s="3" t="s">
        <v>2</v>
      </c>
      <c r="C2" s="3" t="s">
        <v>199</v>
      </c>
      <c r="D2" s="3" t="s">
        <v>198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D32" sqref="D32"/>
    </sheetView>
  </sheetViews>
  <sheetFormatPr defaultColWidth="9.140625" defaultRowHeight="12.75"/>
  <cols>
    <col min="1" max="1" width="8.140625" style="10" bestFit="1" customWidth="1"/>
    <col min="2" max="2" width="7.8515625" style="1" bestFit="1" customWidth="1"/>
    <col min="3" max="3" width="12.8515625" style="1" bestFit="1" customWidth="1"/>
    <col min="4" max="4" width="12.57421875" style="1" bestFit="1" customWidth="1"/>
    <col min="5" max="5" width="7.00390625" style="21" customWidth="1"/>
    <col min="6" max="6" width="7.00390625" style="24" bestFit="1" customWidth="1"/>
    <col min="7" max="7" width="8.00390625" style="5" bestFit="1" customWidth="1"/>
    <col min="8" max="8" width="7.00390625" style="6" bestFit="1" customWidth="1"/>
    <col min="9" max="9" width="9.421875" style="6" bestFit="1" customWidth="1"/>
    <col min="10" max="11" width="7.00390625" style="1" bestFit="1" customWidth="1"/>
    <col min="12" max="12" width="5.421875" style="1" bestFit="1" customWidth="1"/>
    <col min="13" max="13" width="8.00390625" style="1" bestFit="1" customWidth="1"/>
    <col min="14" max="14" width="8.7109375" style="6" bestFit="1" customWidth="1"/>
    <col min="15" max="15" width="8.57421875" style="11" bestFit="1" customWidth="1"/>
    <col min="16" max="16" width="8.7109375" style="1" bestFit="1" customWidth="1"/>
    <col min="17" max="16384" width="9.140625" style="2" customWidth="1"/>
  </cols>
  <sheetData>
    <row r="1" spans="1:16" ht="12.75">
      <c r="A1" s="37" t="s">
        <v>144</v>
      </c>
      <c r="B1" s="38"/>
      <c r="C1" s="34"/>
      <c r="I1" s="3" t="s">
        <v>2</v>
      </c>
      <c r="J1" s="3" t="s">
        <v>166</v>
      </c>
      <c r="K1" s="3" t="s">
        <v>170</v>
      </c>
      <c r="L1" s="3" t="s">
        <v>171</v>
      </c>
      <c r="M1" s="3" t="s">
        <v>144</v>
      </c>
      <c r="N1" s="7" t="s">
        <v>168</v>
      </c>
      <c r="O1" s="8" t="s">
        <v>164</v>
      </c>
      <c r="P1" s="3" t="s">
        <v>168</v>
      </c>
    </row>
    <row r="2" spans="1:16" ht="12">
      <c r="A2" s="9" t="s">
        <v>0</v>
      </c>
      <c r="B2" s="3" t="s">
        <v>1</v>
      </c>
      <c r="C2" s="3" t="s">
        <v>2</v>
      </c>
      <c r="D2" s="3" t="s">
        <v>4</v>
      </c>
      <c r="E2" s="22" t="s">
        <v>196</v>
      </c>
      <c r="F2" s="25" t="s">
        <v>165</v>
      </c>
      <c r="G2" s="26" t="s">
        <v>164</v>
      </c>
      <c r="H2" s="7" t="s">
        <v>145</v>
      </c>
      <c r="I2" s="7"/>
      <c r="M2" s="3" t="s">
        <v>164</v>
      </c>
      <c r="N2" s="7" t="s">
        <v>145</v>
      </c>
      <c r="O2" s="8" t="s">
        <v>167</v>
      </c>
      <c r="P2" s="3" t="s">
        <v>169</v>
      </c>
    </row>
    <row r="3" spans="1:9" ht="12">
      <c r="A3" s="10">
        <v>9978</v>
      </c>
      <c r="B3" s="4">
        <v>36035</v>
      </c>
      <c r="C3" s="1" t="s">
        <v>3</v>
      </c>
      <c r="D3" s="1" t="s">
        <v>8</v>
      </c>
      <c r="I3" s="6" t="s">
        <v>224</v>
      </c>
    </row>
    <row r="4" spans="1:9" ht="12">
      <c r="A4" s="10">
        <v>10157.6</v>
      </c>
      <c r="B4" s="4">
        <v>36042</v>
      </c>
      <c r="C4" s="1" t="s">
        <v>3</v>
      </c>
      <c r="D4" s="1" t="s">
        <v>5</v>
      </c>
      <c r="E4" s="21">
        <v>25.02</v>
      </c>
      <c r="F4" s="24">
        <v>1.159</v>
      </c>
      <c r="G4" s="5">
        <v>29</v>
      </c>
      <c r="H4" s="6">
        <f>(A4-A3)/E4</f>
        <v>7.1782573940847465</v>
      </c>
      <c r="I4" s="6" t="s">
        <v>224</v>
      </c>
    </row>
    <row r="5" spans="1:9" ht="12">
      <c r="A5" s="10">
        <v>10557.8</v>
      </c>
      <c r="B5" s="4">
        <v>36044</v>
      </c>
      <c r="C5" s="1" t="s">
        <v>9</v>
      </c>
      <c r="D5" s="1" t="s">
        <v>5</v>
      </c>
      <c r="E5" s="21">
        <v>41.131</v>
      </c>
      <c r="F5" s="24">
        <v>1.009</v>
      </c>
      <c r="G5" s="5">
        <v>41.5</v>
      </c>
      <c r="H5" s="6">
        <f>(A5-A4)/E5</f>
        <v>9.72988743283652</v>
      </c>
      <c r="I5" s="6" t="s">
        <v>224</v>
      </c>
    </row>
    <row r="6" spans="1:9" ht="12">
      <c r="A6" s="10">
        <v>11024.9</v>
      </c>
      <c r="B6" s="4">
        <v>36046</v>
      </c>
      <c r="C6" s="1" t="s">
        <v>10</v>
      </c>
      <c r="D6" s="1" t="s">
        <v>5</v>
      </c>
      <c r="E6" s="21">
        <v>48.988</v>
      </c>
      <c r="F6" s="24">
        <v>1.189</v>
      </c>
      <c r="G6" s="5">
        <v>58.98</v>
      </c>
      <c r="H6" s="6">
        <f>(A6-A5)/E6</f>
        <v>9.534988160365812</v>
      </c>
      <c r="I6" s="6" t="s">
        <v>228</v>
      </c>
    </row>
    <row r="7" spans="1:9" ht="12">
      <c r="A7" s="10">
        <v>11601.4</v>
      </c>
      <c r="B7" s="4">
        <v>36053</v>
      </c>
      <c r="C7" s="1" t="s">
        <v>12</v>
      </c>
      <c r="D7" s="1" t="s">
        <v>5</v>
      </c>
      <c r="E7" s="21">
        <v>55.295</v>
      </c>
      <c r="F7" s="24">
        <v>1.049</v>
      </c>
      <c r="G7" s="5">
        <v>58</v>
      </c>
      <c r="H7" s="6">
        <f>(A7-A6)/E7</f>
        <v>10.4258974590831</v>
      </c>
      <c r="I7" s="6" t="s">
        <v>224</v>
      </c>
    </row>
    <row r="8" spans="1:16" ht="12">
      <c r="A8" s="10">
        <v>12166</v>
      </c>
      <c r="B8" s="4">
        <v>36070</v>
      </c>
      <c r="C8" s="1" t="s">
        <v>3</v>
      </c>
      <c r="D8" s="1" t="s">
        <v>5</v>
      </c>
      <c r="E8" s="21">
        <v>55.819</v>
      </c>
      <c r="F8" s="24">
        <v>1.039</v>
      </c>
      <c r="G8" s="5">
        <v>58</v>
      </c>
      <c r="H8" s="6">
        <f>(A8-A7)/E8</f>
        <v>10.11483545029471</v>
      </c>
      <c r="I8" s="6" t="s">
        <v>224</v>
      </c>
      <c r="K8" s="10">
        <f>A8-A3</f>
        <v>2188</v>
      </c>
      <c r="L8" s="10">
        <f>SUM(E4:E8)</f>
        <v>226.253</v>
      </c>
      <c r="M8" s="5">
        <f>SUM(G4:G8)</f>
        <v>245.48</v>
      </c>
      <c r="N8" s="6">
        <f>SUM(H4:H8)/5</f>
        <v>9.396773179332977</v>
      </c>
      <c r="O8" s="11">
        <f>M8/(A8-A3)</f>
        <v>0.11219378427787934</v>
      </c>
      <c r="P8" s="5">
        <f>SUM(F4:F8)/5</f>
        <v>1.089</v>
      </c>
    </row>
    <row r="11" spans="4:7" ht="12.75">
      <c r="D11" s="39" t="s">
        <v>262</v>
      </c>
      <c r="E11" s="34"/>
      <c r="F11" s="34"/>
      <c r="G11" s="5">
        <f>SUM(G4:G10)</f>
        <v>245.48</v>
      </c>
    </row>
    <row r="12" spans="4:8" ht="12.75">
      <c r="D12" s="39" t="s">
        <v>157</v>
      </c>
      <c r="E12" s="34"/>
      <c r="F12" s="34"/>
      <c r="H12" s="6">
        <f>AVERAGE(H4:H10)</f>
        <v>9.396773179332977</v>
      </c>
    </row>
    <row r="13" spans="5:6" ht="12">
      <c r="E13" s="23"/>
      <c r="F13" s="23"/>
    </row>
    <row r="14" spans="1:6" ht="12">
      <c r="A14" s="37" t="s">
        <v>227</v>
      </c>
      <c r="B14" s="38"/>
      <c r="E14" s="23"/>
      <c r="F14" s="23"/>
    </row>
    <row r="15" spans="1:16" ht="12">
      <c r="A15" s="1">
        <v>10157.6</v>
      </c>
      <c r="B15" s="4">
        <v>36042</v>
      </c>
      <c r="C15" s="1" t="s">
        <v>3</v>
      </c>
      <c r="D15" s="1" t="s">
        <v>163</v>
      </c>
      <c r="E15" s="1">
        <v>8.517</v>
      </c>
      <c r="F15" s="1">
        <v>0.939</v>
      </c>
      <c r="G15" s="5">
        <f>E15*F15</f>
        <v>7.997462999999999</v>
      </c>
      <c r="H15" s="1"/>
      <c r="I15" s="1" t="s">
        <v>224</v>
      </c>
      <c r="J15" s="5"/>
      <c r="L15" s="2"/>
      <c r="M15" s="2"/>
      <c r="N15" s="2"/>
      <c r="O15" s="2"/>
      <c r="P15" s="2"/>
    </row>
    <row r="16" spans="1:16" ht="12">
      <c r="A16" s="1">
        <v>10557.8</v>
      </c>
      <c r="B16" s="4">
        <v>36044</v>
      </c>
      <c r="C16" s="1" t="s">
        <v>9</v>
      </c>
      <c r="D16" s="1" t="s">
        <v>163</v>
      </c>
      <c r="E16" s="1">
        <v>11.415</v>
      </c>
      <c r="F16" s="1">
        <v>1.199</v>
      </c>
      <c r="G16" s="5">
        <f>E16*F16</f>
        <v>13.686585</v>
      </c>
      <c r="H16" s="1"/>
      <c r="I16" s="1" t="s">
        <v>224</v>
      </c>
      <c r="J16" s="5"/>
      <c r="L16" s="2"/>
      <c r="M16" s="2"/>
      <c r="N16" s="2"/>
      <c r="O16" s="2"/>
      <c r="P16" s="2"/>
    </row>
    <row r="17" spans="1:16" ht="12">
      <c r="A17" s="1">
        <v>12614.8</v>
      </c>
      <c r="B17" s="4">
        <v>36079</v>
      </c>
      <c r="C17" s="1" t="s">
        <v>3</v>
      </c>
      <c r="D17" s="1" t="s">
        <v>163</v>
      </c>
      <c r="E17" s="1">
        <v>5.003</v>
      </c>
      <c r="F17" s="1">
        <v>0.999</v>
      </c>
      <c r="G17" s="5">
        <f>E17*F17</f>
        <v>4.997997</v>
      </c>
      <c r="H17" s="1"/>
      <c r="I17" s="1" t="s">
        <v>224</v>
      </c>
      <c r="J17" s="5"/>
      <c r="L17" s="2"/>
      <c r="M17" s="2"/>
      <c r="N17" s="2"/>
      <c r="O17" s="2"/>
      <c r="P17" s="2"/>
    </row>
    <row r="18" spans="1:16" ht="12">
      <c r="A18" s="1"/>
      <c r="B18" s="4"/>
      <c r="E18" s="1"/>
      <c r="F18" s="1"/>
      <c r="H18" s="1"/>
      <c r="I18" s="1"/>
      <c r="J18" s="5"/>
      <c r="L18" s="2"/>
      <c r="M18" s="2"/>
      <c r="N18" s="2"/>
      <c r="O18" s="2"/>
      <c r="P18" s="2"/>
    </row>
    <row r="20" spans="4:7" ht="12.75">
      <c r="D20" s="39" t="s">
        <v>263</v>
      </c>
      <c r="E20" s="34"/>
      <c r="F20" s="34"/>
      <c r="G20" s="5">
        <f>SUM(G15:G19)</f>
        <v>26.682044999999995</v>
      </c>
    </row>
    <row r="21" spans="4:6" ht="12.75">
      <c r="D21" s="23"/>
      <c r="E21" s="20"/>
      <c r="F21" s="20"/>
    </row>
    <row r="22" spans="1:6" ht="12.75">
      <c r="A22" s="37" t="s">
        <v>410</v>
      </c>
      <c r="B22" s="38"/>
      <c r="D22" s="23"/>
      <c r="E22" s="20"/>
      <c r="F22" s="20"/>
    </row>
    <row r="23" spans="1:13" ht="12">
      <c r="A23" s="10">
        <v>13335.8</v>
      </c>
      <c r="B23" s="4">
        <v>36103</v>
      </c>
      <c r="C23" s="1" t="s">
        <v>3</v>
      </c>
      <c r="D23" s="1" t="s">
        <v>411</v>
      </c>
      <c r="E23" s="1">
        <v>11.9</v>
      </c>
      <c r="F23" s="1">
        <v>1.17227</v>
      </c>
      <c r="G23" s="5">
        <f>E23*F23</f>
        <v>13.950013</v>
      </c>
      <c r="I23" s="6" t="s">
        <v>412</v>
      </c>
      <c r="M23" s="1">
        <f>13.95/11.9</f>
        <v>1.172268907563025</v>
      </c>
    </row>
    <row r="24" spans="2:6" ht="12">
      <c r="B24" s="4"/>
      <c r="E24" s="1"/>
      <c r="F24" s="1"/>
    </row>
    <row r="25" spans="2:7" ht="12.75">
      <c r="B25" s="4"/>
      <c r="D25" s="39" t="s">
        <v>413</v>
      </c>
      <c r="E25" s="34"/>
      <c r="F25" s="34"/>
      <c r="G25" s="5">
        <f>SUM(G16:G24)</f>
        <v>59.31663999999999</v>
      </c>
    </row>
  </sheetData>
  <mergeCells count="7">
    <mergeCell ref="A1:C1"/>
    <mergeCell ref="A14:B14"/>
    <mergeCell ref="D11:F11"/>
    <mergeCell ref="D20:F20"/>
    <mergeCell ref="D12:F12"/>
    <mergeCell ref="A22:B22"/>
    <mergeCell ref="D25:F25"/>
  </mergeCells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1" sqref="A1:C1"/>
    </sheetView>
  </sheetViews>
  <sheetFormatPr defaultColWidth="9.140625" defaultRowHeight="12.75"/>
  <cols>
    <col min="1" max="1" width="8.140625" style="0" bestFit="1" customWidth="1"/>
    <col min="2" max="2" width="6.8515625" style="0" bestFit="1" customWidth="1"/>
    <col min="3" max="3" width="19.00390625" style="0" bestFit="1" customWidth="1"/>
    <col min="4" max="4" width="16.28125" style="0" bestFit="1" customWidth="1"/>
    <col min="5" max="5" width="10.8515625" style="0" bestFit="1" customWidth="1"/>
    <col min="7" max="7" width="8.421875" style="0" bestFit="1" customWidth="1"/>
    <col min="8" max="8" width="7.00390625" style="0" bestFit="1" customWidth="1"/>
    <col min="9" max="9" width="4.00390625" style="0" bestFit="1" customWidth="1"/>
    <col min="10" max="10" width="7.00390625" style="0" bestFit="1" customWidth="1"/>
    <col min="11" max="11" width="27.421875" style="0" bestFit="1" customWidth="1"/>
  </cols>
  <sheetData>
    <row r="1" spans="1:11" s="2" customFormat="1" ht="12.75">
      <c r="A1" s="35" t="s">
        <v>420</v>
      </c>
      <c r="B1" s="36"/>
      <c r="C1" s="34"/>
      <c r="D1" s="1"/>
      <c r="E1" s="1"/>
      <c r="F1" s="1"/>
      <c r="G1" s="1"/>
      <c r="H1" s="1"/>
      <c r="I1" s="1"/>
      <c r="J1" s="1"/>
      <c r="K1" s="1"/>
    </row>
    <row r="2" spans="1:11" s="2" customFormat="1" ht="12">
      <c r="A2" s="3" t="s">
        <v>0</v>
      </c>
      <c r="B2" s="3" t="s">
        <v>1</v>
      </c>
      <c r="C2" s="3" t="s">
        <v>2</v>
      </c>
      <c r="D2" s="3" t="s">
        <v>159</v>
      </c>
      <c r="E2" s="3" t="s">
        <v>115</v>
      </c>
      <c r="F2" s="3" t="s">
        <v>6</v>
      </c>
      <c r="G2" s="3" t="s">
        <v>147</v>
      </c>
      <c r="H2" s="3" t="s">
        <v>202</v>
      </c>
      <c r="I2" s="3" t="s">
        <v>203</v>
      </c>
      <c r="J2" s="3" t="s">
        <v>7</v>
      </c>
      <c r="K2" s="3" t="s">
        <v>204</v>
      </c>
    </row>
    <row r="3" spans="1:11" s="2" customFormat="1" ht="12">
      <c r="A3" s="1"/>
      <c r="B3" s="4">
        <v>36046</v>
      </c>
      <c r="C3" s="1" t="s">
        <v>152</v>
      </c>
      <c r="D3" s="5" t="s">
        <v>158</v>
      </c>
      <c r="E3" s="1" t="s">
        <v>153</v>
      </c>
      <c r="F3" s="1">
        <v>1</v>
      </c>
      <c r="G3" s="5">
        <v>50</v>
      </c>
      <c r="H3" s="5">
        <f>F3*G3</f>
        <v>50</v>
      </c>
      <c r="I3" s="5"/>
      <c r="J3" s="5">
        <f>H3+I3</f>
        <v>50</v>
      </c>
      <c r="K3" s="1" t="s">
        <v>207</v>
      </c>
    </row>
    <row r="4" spans="1:11" s="2" customFormat="1" ht="12">
      <c r="A4" s="1"/>
      <c r="B4" s="4">
        <v>36052</v>
      </c>
      <c r="C4" s="1" t="s">
        <v>151</v>
      </c>
      <c r="D4" s="1" t="s">
        <v>221</v>
      </c>
      <c r="E4" s="1" t="s">
        <v>212</v>
      </c>
      <c r="F4" s="1">
        <v>4</v>
      </c>
      <c r="G4" s="5">
        <v>8.5</v>
      </c>
      <c r="H4" s="5">
        <f>F4*G4</f>
        <v>34</v>
      </c>
      <c r="I4" s="5"/>
      <c r="J4" s="5">
        <f>H4+I4</f>
        <v>34</v>
      </c>
      <c r="K4" s="1" t="s">
        <v>226</v>
      </c>
    </row>
    <row r="5" spans="1:11" s="2" customFormat="1" ht="12">
      <c r="A5" s="1"/>
      <c r="B5" s="4">
        <v>36054</v>
      </c>
      <c r="C5" s="1" t="s">
        <v>213</v>
      </c>
      <c r="D5" s="1" t="s">
        <v>214</v>
      </c>
      <c r="E5" s="1" t="s">
        <v>215</v>
      </c>
      <c r="F5" s="1">
        <v>1</v>
      </c>
      <c r="G5" s="5">
        <v>1.75</v>
      </c>
      <c r="H5" s="5">
        <f>F5*G5</f>
        <v>1.75</v>
      </c>
      <c r="I5" s="5"/>
      <c r="J5" s="5">
        <f>H5+I5</f>
        <v>1.75</v>
      </c>
      <c r="K5" s="1" t="s">
        <v>213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:D1"/>
    </sheetView>
  </sheetViews>
  <sheetFormatPr defaultColWidth="9.140625" defaultRowHeight="12.75"/>
  <cols>
    <col min="1" max="1" width="8.140625" style="1" bestFit="1" customWidth="1"/>
    <col min="2" max="2" width="7.8515625" style="1" bestFit="1" customWidth="1"/>
    <col min="3" max="3" width="23.421875" style="1" bestFit="1" customWidth="1"/>
    <col min="4" max="4" width="16.28125" style="1" bestFit="1" customWidth="1"/>
    <col min="5" max="5" width="9.8515625" style="1" bestFit="1" customWidth="1"/>
    <col min="6" max="6" width="9.140625" style="1" customWidth="1"/>
    <col min="7" max="7" width="8.421875" style="1" bestFit="1" customWidth="1"/>
    <col min="8" max="8" width="7.00390625" style="1" bestFit="1" customWidth="1"/>
    <col min="9" max="9" width="6.00390625" style="1" bestFit="1" customWidth="1"/>
    <col min="10" max="10" width="7.00390625" style="1" bestFit="1" customWidth="1"/>
    <col min="11" max="11" width="39.8515625" style="1" bestFit="1" customWidth="1"/>
    <col min="12" max="12" width="9.140625" style="1" customWidth="1"/>
    <col min="13" max="16384" width="9.140625" style="2" customWidth="1"/>
  </cols>
  <sheetData>
    <row r="1" spans="1:4" ht="12">
      <c r="A1" s="35" t="s">
        <v>230</v>
      </c>
      <c r="B1" s="36"/>
      <c r="C1" s="40"/>
      <c r="D1" s="40"/>
    </row>
    <row r="2" spans="1:12" ht="12">
      <c r="A2" s="3" t="s">
        <v>0</v>
      </c>
      <c r="B2" s="3" t="s">
        <v>1</v>
      </c>
      <c r="C2" s="3" t="s">
        <v>2</v>
      </c>
      <c r="D2" s="3" t="s">
        <v>159</v>
      </c>
      <c r="E2" s="3" t="s">
        <v>115</v>
      </c>
      <c r="F2" s="3" t="s">
        <v>6</v>
      </c>
      <c r="G2" s="3" t="s">
        <v>147</v>
      </c>
      <c r="H2" s="3" t="s">
        <v>202</v>
      </c>
      <c r="I2" s="3" t="s">
        <v>203</v>
      </c>
      <c r="J2" s="3" t="s">
        <v>7</v>
      </c>
      <c r="K2" s="3" t="s">
        <v>204</v>
      </c>
      <c r="L2" s="3" t="s">
        <v>236</v>
      </c>
    </row>
    <row r="3" spans="2:11" ht="12">
      <c r="B3" s="4">
        <v>36044</v>
      </c>
      <c r="C3" s="1" t="s">
        <v>9</v>
      </c>
      <c r="D3" s="1" t="s">
        <v>208</v>
      </c>
      <c r="E3" s="1" t="s">
        <v>150</v>
      </c>
      <c r="F3" s="1">
        <v>1</v>
      </c>
      <c r="G3" s="5">
        <v>18</v>
      </c>
      <c r="H3" s="5">
        <f aca="true" t="shared" si="0" ref="H3:H11">F3*G3</f>
        <v>18</v>
      </c>
      <c r="I3" s="5"/>
      <c r="J3" s="5">
        <f aca="true" t="shared" si="1" ref="J3:J11">H3+I3</f>
        <v>18</v>
      </c>
      <c r="K3" s="1" t="s">
        <v>220</v>
      </c>
    </row>
    <row r="4" spans="2:12" ht="12">
      <c r="B4" s="4">
        <v>36045</v>
      </c>
      <c r="C4" s="1" t="s">
        <v>152</v>
      </c>
      <c r="D4" s="1" t="s">
        <v>208</v>
      </c>
      <c r="E4" s="1" t="s">
        <v>150</v>
      </c>
      <c r="F4" s="1">
        <v>1</v>
      </c>
      <c r="G4" s="5">
        <v>20.7</v>
      </c>
      <c r="H4" s="5">
        <f t="shared" si="0"/>
        <v>20.7</v>
      </c>
      <c r="I4" s="5"/>
      <c r="J4" s="5">
        <f t="shared" si="1"/>
        <v>20.7</v>
      </c>
      <c r="K4" s="1" t="s">
        <v>235</v>
      </c>
      <c r="L4" s="5">
        <v>-2.15</v>
      </c>
    </row>
    <row r="5" spans="2:11" ht="12">
      <c r="B5" s="4">
        <v>36051</v>
      </c>
      <c r="C5" s="1" t="s">
        <v>151</v>
      </c>
      <c r="D5" s="1" t="s">
        <v>208</v>
      </c>
      <c r="E5" s="1" t="s">
        <v>150</v>
      </c>
      <c r="F5" s="1">
        <v>1</v>
      </c>
      <c r="G5" s="5">
        <v>18</v>
      </c>
      <c r="H5" s="5">
        <f t="shared" si="0"/>
        <v>18</v>
      </c>
      <c r="I5" s="5">
        <v>0.9</v>
      </c>
      <c r="J5" s="5">
        <f t="shared" si="1"/>
        <v>18.9</v>
      </c>
      <c r="K5" s="1" t="s">
        <v>205</v>
      </c>
    </row>
    <row r="6" spans="2:11" ht="12">
      <c r="B6" s="4">
        <v>36052</v>
      </c>
      <c r="C6" s="1" t="s">
        <v>151</v>
      </c>
      <c r="D6" s="1" t="s">
        <v>208</v>
      </c>
      <c r="E6" s="1" t="s">
        <v>150</v>
      </c>
      <c r="F6" s="1">
        <v>1</v>
      </c>
      <c r="G6" s="5">
        <v>18</v>
      </c>
      <c r="H6" s="5">
        <f t="shared" si="0"/>
        <v>18</v>
      </c>
      <c r="I6" s="5">
        <v>0.9</v>
      </c>
      <c r="J6" s="5">
        <f t="shared" si="1"/>
        <v>18.9</v>
      </c>
      <c r="K6" s="1" t="s">
        <v>205</v>
      </c>
    </row>
    <row r="7" spans="2:11" ht="12">
      <c r="B7" s="4">
        <v>36053</v>
      </c>
      <c r="C7" s="1" t="s">
        <v>149</v>
      </c>
      <c r="D7" s="1" t="s">
        <v>208</v>
      </c>
      <c r="E7" s="1" t="s">
        <v>150</v>
      </c>
      <c r="F7" s="1">
        <v>1</v>
      </c>
      <c r="G7" s="5">
        <v>10</v>
      </c>
      <c r="H7" s="5">
        <f t="shared" si="0"/>
        <v>10</v>
      </c>
      <c r="I7" s="5"/>
      <c r="J7" s="5">
        <f t="shared" si="1"/>
        <v>10</v>
      </c>
      <c r="K7" s="1" t="s">
        <v>206</v>
      </c>
    </row>
    <row r="8" spans="2:11" ht="12">
      <c r="B8" s="4">
        <v>36053</v>
      </c>
      <c r="C8" s="1" t="s">
        <v>265</v>
      </c>
      <c r="D8" s="1" t="s">
        <v>208</v>
      </c>
      <c r="E8" s="1" t="s">
        <v>150</v>
      </c>
      <c r="F8" s="1">
        <v>1</v>
      </c>
      <c r="G8" s="5">
        <v>6</v>
      </c>
      <c r="H8" s="5">
        <f t="shared" si="0"/>
        <v>6</v>
      </c>
      <c r="I8" s="5"/>
      <c r="J8" s="5">
        <f t="shared" si="1"/>
        <v>6</v>
      </c>
      <c r="K8" s="1" t="s">
        <v>265</v>
      </c>
    </row>
    <row r="9" spans="1:12" ht="12">
      <c r="A9" s="1">
        <v>12875</v>
      </c>
      <c r="B9" s="4">
        <v>36084</v>
      </c>
      <c r="C9" s="1" t="s">
        <v>313</v>
      </c>
      <c r="D9" s="1" t="s">
        <v>208</v>
      </c>
      <c r="E9" s="1" t="s">
        <v>150</v>
      </c>
      <c r="F9" s="1">
        <v>1</v>
      </c>
      <c r="G9" s="27">
        <v>10</v>
      </c>
      <c r="H9" s="5">
        <f t="shared" si="0"/>
        <v>10</v>
      </c>
      <c r="J9" s="5">
        <f t="shared" si="1"/>
        <v>10</v>
      </c>
      <c r="K9" s="1" t="s">
        <v>356</v>
      </c>
      <c r="L9" s="1" t="s">
        <v>244</v>
      </c>
    </row>
    <row r="10" spans="2:11" ht="12">
      <c r="B10" s="4">
        <v>36091</v>
      </c>
      <c r="C10" s="1" t="s">
        <v>369</v>
      </c>
      <c r="D10" s="1" t="s">
        <v>395</v>
      </c>
      <c r="E10" s="1" t="s">
        <v>150</v>
      </c>
      <c r="F10" s="1">
        <v>2</v>
      </c>
      <c r="G10" s="5">
        <v>4</v>
      </c>
      <c r="H10" s="5">
        <f t="shared" si="0"/>
        <v>8</v>
      </c>
      <c r="J10" s="5">
        <f t="shared" si="1"/>
        <v>8</v>
      </c>
      <c r="K10" s="1" t="s">
        <v>396</v>
      </c>
    </row>
    <row r="11" spans="2:11" ht="12">
      <c r="B11" s="4">
        <v>36098</v>
      </c>
      <c r="C11" s="1" t="s">
        <v>402</v>
      </c>
      <c r="D11" s="1" t="s">
        <v>401</v>
      </c>
      <c r="E11" s="1" t="s">
        <v>150</v>
      </c>
      <c r="F11" s="1">
        <v>3</v>
      </c>
      <c r="G11" s="5">
        <v>12</v>
      </c>
      <c r="H11" s="5">
        <f t="shared" si="0"/>
        <v>36</v>
      </c>
      <c r="J11" s="5">
        <f t="shared" si="1"/>
        <v>36</v>
      </c>
      <c r="K11" s="1" t="s">
        <v>370</v>
      </c>
    </row>
  </sheetData>
  <mergeCells count="1">
    <mergeCell ref="A1:D1"/>
  </mergeCells>
  <printOptions/>
  <pageMargins left="0.75" right="0.75" top="1" bottom="1" header="0.5" footer="0.5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:D1"/>
    </sheetView>
  </sheetViews>
  <sheetFormatPr defaultColWidth="9.140625" defaultRowHeight="12.75"/>
  <cols>
    <col min="1" max="1" width="8.140625" style="0" bestFit="1" customWidth="1"/>
    <col min="2" max="2" width="7.8515625" style="0" bestFit="1" customWidth="1"/>
    <col min="3" max="3" width="13.57421875" style="0" bestFit="1" customWidth="1"/>
    <col min="4" max="4" width="16.28125" style="0" bestFit="1" customWidth="1"/>
    <col min="5" max="5" width="9.8515625" style="0" bestFit="1" customWidth="1"/>
    <col min="7" max="7" width="8.421875" style="0" bestFit="1" customWidth="1"/>
    <col min="8" max="9" width="6.00390625" style="0" bestFit="1" customWidth="1"/>
    <col min="10" max="10" width="7.00390625" style="0" bestFit="1" customWidth="1"/>
    <col min="11" max="11" width="21.7109375" style="0" bestFit="1" customWidth="1"/>
  </cols>
  <sheetData>
    <row r="1" spans="1:4" ht="12.75">
      <c r="A1" s="41" t="s">
        <v>299</v>
      </c>
      <c r="B1" s="41"/>
      <c r="C1" s="41"/>
      <c r="D1" s="41"/>
    </row>
    <row r="2" spans="1:11" s="2" customFormat="1" ht="12">
      <c r="A2" s="3" t="s">
        <v>0</v>
      </c>
      <c r="B2" s="3" t="s">
        <v>1</v>
      </c>
      <c r="C2" s="3" t="s">
        <v>2</v>
      </c>
      <c r="D2" s="3" t="s">
        <v>159</v>
      </c>
      <c r="E2" s="3" t="s">
        <v>115</v>
      </c>
      <c r="F2" s="3" t="s">
        <v>6</v>
      </c>
      <c r="G2" s="3" t="s">
        <v>147</v>
      </c>
      <c r="H2" s="3" t="s">
        <v>202</v>
      </c>
      <c r="I2" s="3" t="s">
        <v>203</v>
      </c>
      <c r="J2" s="3" t="s">
        <v>7</v>
      </c>
      <c r="K2" s="3" t="s">
        <v>204</v>
      </c>
    </row>
    <row r="4" spans="1:11" s="2" customFormat="1" ht="12">
      <c r="A4" s="1"/>
      <c r="B4" s="4">
        <v>36098</v>
      </c>
      <c r="C4" s="1" t="s">
        <v>200</v>
      </c>
      <c r="D4" s="1" t="s">
        <v>398</v>
      </c>
      <c r="E4" s="1" t="s">
        <v>211</v>
      </c>
      <c r="F4" s="1">
        <v>2</v>
      </c>
      <c r="G4" s="5">
        <v>2.96</v>
      </c>
      <c r="H4" s="5">
        <f>F4*G4</f>
        <v>5.92</v>
      </c>
      <c r="I4" s="5">
        <f>H4*0.07225</f>
        <v>0.42772</v>
      </c>
      <c r="J4" s="5">
        <f>H4+I4</f>
        <v>6.34772</v>
      </c>
      <c r="K4" s="1" t="s">
        <v>397</v>
      </c>
    </row>
    <row r="5" spans="1:11" s="2" customFormat="1" ht="12">
      <c r="A5" s="1"/>
      <c r="B5" s="4">
        <v>36105</v>
      </c>
      <c r="C5" s="1" t="s">
        <v>415</v>
      </c>
      <c r="D5" s="1" t="s">
        <v>398</v>
      </c>
      <c r="E5" s="1" t="s">
        <v>211</v>
      </c>
      <c r="F5" s="1">
        <v>2</v>
      </c>
      <c r="G5" s="5">
        <v>3.79</v>
      </c>
      <c r="H5" s="5">
        <f>F5*G5</f>
        <v>7.58</v>
      </c>
      <c r="I5" s="5">
        <f>H5*0.06896</f>
        <v>0.5227168</v>
      </c>
      <c r="J5" s="5">
        <f>H5+I5</f>
        <v>8.1027168</v>
      </c>
      <c r="K5" s="1" t="s">
        <v>416</v>
      </c>
    </row>
    <row r="9" spans="8:10" ht="12.75">
      <c r="H9" s="33" t="s">
        <v>7</v>
      </c>
      <c r="I9" s="34"/>
      <c r="J9" s="5">
        <f>SUM(J3:J8)</f>
        <v>14.450436799999999</v>
      </c>
    </row>
  </sheetData>
  <mergeCells count="2">
    <mergeCell ref="A1:D1"/>
    <mergeCell ref="H9:I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:C1"/>
    </sheetView>
  </sheetViews>
  <sheetFormatPr defaultColWidth="9.140625" defaultRowHeight="12.75"/>
  <cols>
    <col min="1" max="1" width="14.8515625" style="1" bestFit="1" customWidth="1"/>
    <col min="2" max="2" width="7.8515625" style="1" bestFit="1" customWidth="1"/>
    <col min="3" max="3" width="39.421875" style="1" bestFit="1" customWidth="1"/>
    <col min="4" max="4" width="24.7109375" style="1" bestFit="1" customWidth="1"/>
    <col min="5" max="5" width="25.7109375" style="1" bestFit="1" customWidth="1"/>
    <col min="6" max="6" width="14.8515625" style="1" bestFit="1" customWidth="1"/>
    <col min="7" max="7" width="8.421875" style="1" bestFit="1" customWidth="1"/>
    <col min="8" max="8" width="7.00390625" style="1" bestFit="1" customWidth="1"/>
    <col min="9" max="9" width="6.00390625" style="1" bestFit="1" customWidth="1"/>
    <col min="10" max="10" width="7.00390625" style="1" bestFit="1" customWidth="1"/>
    <col min="11" max="11" width="7.57421875" style="1" bestFit="1" customWidth="1"/>
    <col min="12" max="16384" width="9.140625" style="2" customWidth="1"/>
  </cols>
  <sheetData>
    <row r="1" spans="1:3" ht="12">
      <c r="A1" s="35" t="s">
        <v>268</v>
      </c>
      <c r="B1" s="35"/>
      <c r="C1" s="35"/>
    </row>
    <row r="2" spans="1:11" ht="12">
      <c r="A2" s="3" t="s">
        <v>0</v>
      </c>
      <c r="B2" s="3" t="s">
        <v>1</v>
      </c>
      <c r="C2" s="3" t="s">
        <v>2</v>
      </c>
      <c r="D2" s="3" t="s">
        <v>159</v>
      </c>
      <c r="E2" s="3" t="s">
        <v>115</v>
      </c>
      <c r="F2" s="3" t="s">
        <v>6</v>
      </c>
      <c r="G2" s="3" t="s">
        <v>147</v>
      </c>
      <c r="H2" s="3" t="s">
        <v>202</v>
      </c>
      <c r="I2" s="3" t="s">
        <v>203</v>
      </c>
      <c r="J2" s="3" t="s">
        <v>7</v>
      </c>
      <c r="K2" s="3" t="s">
        <v>204</v>
      </c>
    </row>
    <row r="3" spans="2:11" ht="12">
      <c r="B3" s="4">
        <v>36045</v>
      </c>
      <c r="C3" s="1" t="s">
        <v>216</v>
      </c>
      <c r="D3" s="1" t="s">
        <v>223</v>
      </c>
      <c r="E3" s="1" t="s">
        <v>217</v>
      </c>
      <c r="F3" s="1">
        <v>1</v>
      </c>
      <c r="G3" s="5">
        <v>32.19</v>
      </c>
      <c r="H3" s="5">
        <f>F3*G3</f>
        <v>32.19</v>
      </c>
      <c r="I3" s="5"/>
      <c r="J3" s="5">
        <f>H3+I3</f>
        <v>32.19</v>
      </c>
      <c r="K3" s="1" t="s">
        <v>218</v>
      </c>
    </row>
    <row r="4" spans="2:11" ht="12">
      <c r="B4" s="4">
        <v>36046</v>
      </c>
      <c r="C4" s="1" t="s">
        <v>222</v>
      </c>
      <c r="D4" s="1" t="s">
        <v>223</v>
      </c>
      <c r="E4" s="1" t="s">
        <v>217</v>
      </c>
      <c r="F4" s="1">
        <v>1</v>
      </c>
      <c r="G4" s="5">
        <v>21.91</v>
      </c>
      <c r="H4" s="5">
        <f>F4*G4</f>
        <v>21.91</v>
      </c>
      <c r="I4" s="5"/>
      <c r="J4" s="5">
        <f>H4+I4</f>
        <v>21.91</v>
      </c>
      <c r="K4" s="1" t="s">
        <v>218</v>
      </c>
    </row>
    <row r="5" spans="2:11" ht="12">
      <c r="B5" s="4">
        <v>36098</v>
      </c>
      <c r="C5" s="1" t="s">
        <v>200</v>
      </c>
      <c r="D5" s="1" t="s">
        <v>223</v>
      </c>
      <c r="E5" s="1" t="s">
        <v>217</v>
      </c>
      <c r="F5" s="1">
        <v>1</v>
      </c>
      <c r="G5" s="5">
        <v>12.09</v>
      </c>
      <c r="H5" s="5">
        <f>F5*G5</f>
        <v>12.09</v>
      </c>
      <c r="J5" s="5">
        <f>H5+I5</f>
        <v>12.09</v>
      </c>
      <c r="K5" s="1" t="s">
        <v>399</v>
      </c>
    </row>
    <row r="6" spans="2:11" ht="12">
      <c r="B6" s="4">
        <v>36099</v>
      </c>
      <c r="C6" s="1" t="s">
        <v>400</v>
      </c>
      <c r="D6" s="1" t="s">
        <v>223</v>
      </c>
      <c r="E6" s="1" t="s">
        <v>217</v>
      </c>
      <c r="F6" s="1">
        <v>1</v>
      </c>
      <c r="G6" s="5">
        <v>42.77</v>
      </c>
      <c r="H6" s="5">
        <f>F6*G6</f>
        <v>42.77</v>
      </c>
      <c r="I6" s="5">
        <v>1.36</v>
      </c>
      <c r="J6" s="5">
        <f>H6+I6</f>
        <v>44.13</v>
      </c>
      <c r="K6" s="1" t="s">
        <v>399</v>
      </c>
    </row>
    <row r="9" spans="1:3" ht="12">
      <c r="A9" s="35" t="s">
        <v>269</v>
      </c>
      <c r="B9" s="35"/>
      <c r="C9" s="35"/>
    </row>
    <row r="10" spans="1:6" ht="12">
      <c r="A10" s="31" t="s">
        <v>276</v>
      </c>
      <c r="B10" s="31"/>
      <c r="C10" s="31" t="s">
        <v>275</v>
      </c>
      <c r="D10" s="31" t="s">
        <v>270</v>
      </c>
      <c r="E10" s="31" t="s">
        <v>271</v>
      </c>
      <c r="F10" s="31" t="s">
        <v>272</v>
      </c>
    </row>
    <row r="11" spans="2:6" ht="12">
      <c r="B11" s="31"/>
      <c r="C11" s="1" t="s">
        <v>274</v>
      </c>
      <c r="D11" s="1" t="s">
        <v>286</v>
      </c>
      <c r="E11" s="1" t="s">
        <v>289</v>
      </c>
      <c r="F11" s="1" t="s">
        <v>292</v>
      </c>
    </row>
    <row r="12" spans="3:6" ht="12">
      <c r="C12" s="1" t="s">
        <v>378</v>
      </c>
      <c r="D12" s="1" t="s">
        <v>287</v>
      </c>
      <c r="E12" s="1" t="s">
        <v>290</v>
      </c>
      <c r="F12" s="1" t="s">
        <v>293</v>
      </c>
    </row>
    <row r="13" spans="3:5" ht="12">
      <c r="C13" s="1" t="s">
        <v>273</v>
      </c>
      <c r="D13" s="1" t="s">
        <v>358</v>
      </c>
      <c r="E13" s="1" t="s">
        <v>291</v>
      </c>
    </row>
    <row r="14" spans="3:5" ht="12">
      <c r="C14" s="1" t="s">
        <v>277</v>
      </c>
      <c r="D14" s="1" t="s">
        <v>297</v>
      </c>
      <c r="E14" s="1" t="s">
        <v>382</v>
      </c>
    </row>
    <row r="15" spans="3:5" ht="12">
      <c r="C15" s="1" t="s">
        <v>278</v>
      </c>
      <c r="D15" s="1" t="s">
        <v>380</v>
      </c>
      <c r="E15" s="1" t="s">
        <v>294</v>
      </c>
    </row>
    <row r="16" spans="3:5" ht="12">
      <c r="C16" s="1" t="s">
        <v>279</v>
      </c>
      <c r="D16" s="1" t="s">
        <v>383</v>
      </c>
      <c r="E16" s="1" t="s">
        <v>295</v>
      </c>
    </row>
    <row r="17" spans="3:5" ht="12">
      <c r="C17" s="1" t="s">
        <v>280</v>
      </c>
      <c r="E17" s="1" t="s">
        <v>377</v>
      </c>
    </row>
    <row r="18" ht="12">
      <c r="C18" s="1" t="s">
        <v>281</v>
      </c>
    </row>
    <row r="19" ht="12">
      <c r="C19" s="1" t="s">
        <v>288</v>
      </c>
    </row>
    <row r="20" ht="12">
      <c r="C20" s="1" t="s">
        <v>296</v>
      </c>
    </row>
    <row r="21" ht="12">
      <c r="C21" s="1" t="s">
        <v>298</v>
      </c>
    </row>
    <row r="22" ht="12">
      <c r="C22" s="1" t="s">
        <v>357</v>
      </c>
    </row>
    <row r="23" ht="12">
      <c r="C23" s="1" t="s">
        <v>381</v>
      </c>
    </row>
    <row r="24" ht="12">
      <c r="C24" s="1" t="s">
        <v>371</v>
      </c>
    </row>
    <row r="25" ht="12">
      <c r="C25" s="1" t="s">
        <v>372</v>
      </c>
    </row>
    <row r="26" ht="12">
      <c r="C26" s="1" t="s">
        <v>373</v>
      </c>
    </row>
    <row r="27" ht="12">
      <c r="C27" s="1" t="s">
        <v>374</v>
      </c>
    </row>
    <row r="28" ht="12">
      <c r="C28" s="1" t="s">
        <v>288</v>
      </c>
    </row>
    <row r="29" ht="12">
      <c r="C29" s="1" t="s">
        <v>375</v>
      </c>
    </row>
    <row r="30" ht="12">
      <c r="C30" s="1" t="s">
        <v>288</v>
      </c>
    </row>
    <row r="31" ht="12">
      <c r="C31" s="1" t="s">
        <v>376</v>
      </c>
    </row>
    <row r="32" ht="12">
      <c r="C32" s="1" t="s">
        <v>379</v>
      </c>
    </row>
    <row r="38" ht="12">
      <c r="A38" s="2"/>
    </row>
    <row r="40" ht="12">
      <c r="C40" s="2"/>
    </row>
    <row r="41" ht="12">
      <c r="C41" s="2"/>
    </row>
    <row r="42" ht="12">
      <c r="C42" s="2"/>
    </row>
    <row r="43" ht="12">
      <c r="C43" s="2"/>
    </row>
    <row r="45" ht="12">
      <c r="A45" s="2"/>
    </row>
    <row r="47" ht="12">
      <c r="C47" s="2"/>
    </row>
    <row r="48" ht="12">
      <c r="C48" s="2"/>
    </row>
    <row r="49" ht="12">
      <c r="C49" s="2"/>
    </row>
    <row r="50" ht="12">
      <c r="C50" s="2"/>
    </row>
    <row r="51" ht="12">
      <c r="C51" s="2"/>
    </row>
    <row r="52" ht="12">
      <c r="C52" s="2"/>
    </row>
    <row r="54" ht="12">
      <c r="A54" s="2"/>
    </row>
    <row r="56" ht="12">
      <c r="C56" s="2"/>
    </row>
    <row r="57" ht="12">
      <c r="C57" s="2"/>
    </row>
  </sheetData>
  <mergeCells count="2">
    <mergeCell ref="A1:C1"/>
    <mergeCell ref="A9:C9"/>
  </mergeCells>
  <printOptions/>
  <pageMargins left="0.75" right="0.75" top="1" bottom="1" header="0.5" footer="0.5"/>
  <pageSetup horizontalDpi="360" verticalDpi="3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:D1"/>
    </sheetView>
  </sheetViews>
  <sheetFormatPr defaultColWidth="9.140625" defaultRowHeight="12.75"/>
  <cols>
    <col min="1" max="1" width="10.140625" style="1" bestFit="1" customWidth="1"/>
    <col min="2" max="2" width="8.140625" style="1" bestFit="1" customWidth="1"/>
    <col min="3" max="3" width="7.8515625" style="1" bestFit="1" customWidth="1"/>
    <col min="4" max="4" width="16.421875" style="1" bestFit="1" customWidth="1"/>
    <col min="5" max="5" width="18.140625" style="1" bestFit="1" customWidth="1"/>
    <col min="6" max="6" width="11.421875" style="1" bestFit="1" customWidth="1"/>
    <col min="7" max="7" width="9.140625" style="1" bestFit="1" customWidth="1"/>
    <col min="8" max="8" width="8.421875" style="1" bestFit="1" customWidth="1"/>
    <col min="9" max="9" width="7.00390625" style="1" bestFit="1" customWidth="1"/>
    <col min="10" max="10" width="6.00390625" style="1" bestFit="1" customWidth="1"/>
    <col min="11" max="11" width="8.00390625" style="1" bestFit="1" customWidth="1"/>
    <col min="12" max="12" width="35.00390625" style="1" bestFit="1" customWidth="1"/>
    <col min="13" max="13" width="16.57421875" style="1" bestFit="1" customWidth="1"/>
    <col min="14" max="16384" width="9.140625" style="2" customWidth="1"/>
  </cols>
  <sheetData>
    <row r="1" spans="1:4" ht="12.75">
      <c r="A1" s="35" t="s">
        <v>156</v>
      </c>
      <c r="B1" s="35"/>
      <c r="C1" s="34"/>
      <c r="D1" s="34"/>
    </row>
    <row r="2" spans="1:13" ht="12">
      <c r="A2" s="3" t="s">
        <v>179</v>
      </c>
      <c r="B2" s="3" t="s">
        <v>0</v>
      </c>
      <c r="C2" s="3" t="s">
        <v>1</v>
      </c>
      <c r="D2" s="3" t="s">
        <v>2</v>
      </c>
      <c r="E2" s="3" t="s">
        <v>159</v>
      </c>
      <c r="F2" s="3" t="s">
        <v>115</v>
      </c>
      <c r="G2" s="3" t="s">
        <v>6</v>
      </c>
      <c r="H2" s="3" t="s">
        <v>164</v>
      </c>
      <c r="K2" s="3" t="s">
        <v>7</v>
      </c>
      <c r="L2" s="3" t="s">
        <v>154</v>
      </c>
      <c r="M2" s="3" t="s">
        <v>260</v>
      </c>
    </row>
    <row r="3" spans="1:13" ht="12">
      <c r="A3" s="1" t="s">
        <v>258</v>
      </c>
      <c r="B3" s="1">
        <v>11016.4</v>
      </c>
      <c r="C3" s="4">
        <v>36046</v>
      </c>
      <c r="D3" s="1" t="s">
        <v>10</v>
      </c>
      <c r="E3" s="1" t="s">
        <v>146</v>
      </c>
      <c r="F3" s="1" t="s">
        <v>160</v>
      </c>
      <c r="G3" s="1" t="s">
        <v>11</v>
      </c>
      <c r="L3" s="1" t="s">
        <v>259</v>
      </c>
      <c r="M3" s="1" t="s">
        <v>261</v>
      </c>
    </row>
    <row r="9" ht="12">
      <c r="F9" s="3" t="s">
        <v>148</v>
      </c>
    </row>
    <row r="10" ht="12">
      <c r="F10" s="1" t="s">
        <v>161</v>
      </c>
    </row>
    <row r="11" ht="12">
      <c r="F11" s="1" t="s">
        <v>160</v>
      </c>
    </row>
    <row r="13" spans="1:4" ht="12.75">
      <c r="A13" s="35" t="s">
        <v>225</v>
      </c>
      <c r="B13" s="35"/>
      <c r="C13" s="34"/>
      <c r="D13" s="34"/>
    </row>
    <row r="14" spans="1:11" ht="12">
      <c r="A14" s="3" t="s">
        <v>204</v>
      </c>
      <c r="B14" s="3" t="s">
        <v>0</v>
      </c>
      <c r="C14" s="3" t="s">
        <v>1</v>
      </c>
      <c r="D14" s="3" t="s">
        <v>2</v>
      </c>
      <c r="E14" s="3" t="s">
        <v>159</v>
      </c>
      <c r="F14" s="3" t="s">
        <v>115</v>
      </c>
      <c r="G14" s="3" t="s">
        <v>6</v>
      </c>
      <c r="H14" s="3" t="s">
        <v>147</v>
      </c>
      <c r="I14" s="3" t="s">
        <v>202</v>
      </c>
      <c r="J14" s="3" t="s">
        <v>203</v>
      </c>
      <c r="K14" s="3" t="s">
        <v>7</v>
      </c>
    </row>
    <row r="15" spans="1:12" ht="12">
      <c r="A15" s="1" t="s">
        <v>397</v>
      </c>
      <c r="B15" s="1">
        <v>11016.4</v>
      </c>
      <c r="C15" s="4">
        <v>36046</v>
      </c>
      <c r="D15" s="1" t="s">
        <v>10</v>
      </c>
      <c r="E15" s="1" t="s">
        <v>209</v>
      </c>
      <c r="F15" s="1" t="s">
        <v>160</v>
      </c>
      <c r="G15" s="1">
        <v>1</v>
      </c>
      <c r="H15" s="5">
        <v>8.34</v>
      </c>
      <c r="I15" s="5">
        <f aca="true" t="shared" si="0" ref="I15:I20">G15*H15</f>
        <v>8.34</v>
      </c>
      <c r="J15" s="5">
        <f>I15*0.07</f>
        <v>0.5838000000000001</v>
      </c>
      <c r="K15" s="5">
        <f aca="true" t="shared" si="1" ref="K15:K20">I15+J15</f>
        <v>8.9238</v>
      </c>
      <c r="L15" s="1" t="s">
        <v>257</v>
      </c>
    </row>
    <row r="16" spans="1:11" ht="12">
      <c r="A16" s="1" t="s">
        <v>219</v>
      </c>
      <c r="B16" s="1">
        <v>11024.6</v>
      </c>
      <c r="C16" s="4">
        <v>36046</v>
      </c>
      <c r="D16" s="1" t="s">
        <v>155</v>
      </c>
      <c r="E16" s="1" t="s">
        <v>210</v>
      </c>
      <c r="F16" s="1" t="s">
        <v>160</v>
      </c>
      <c r="G16" s="1">
        <v>1</v>
      </c>
      <c r="H16" s="5">
        <v>12.97</v>
      </c>
      <c r="I16" s="5">
        <f t="shared" si="0"/>
        <v>12.97</v>
      </c>
      <c r="J16" s="5"/>
      <c r="K16" s="5">
        <f t="shared" si="1"/>
        <v>12.97</v>
      </c>
    </row>
    <row r="17" spans="1:12" ht="12">
      <c r="A17" s="1" t="s">
        <v>397</v>
      </c>
      <c r="C17" s="4">
        <v>36093</v>
      </c>
      <c r="D17" s="1" t="s">
        <v>200</v>
      </c>
      <c r="E17" s="1" t="s">
        <v>393</v>
      </c>
      <c r="F17" s="1" t="s">
        <v>232</v>
      </c>
      <c r="G17" s="1">
        <v>2</v>
      </c>
      <c r="H17" s="5">
        <v>3.77</v>
      </c>
      <c r="I17" s="5">
        <f t="shared" si="0"/>
        <v>7.54</v>
      </c>
      <c r="J17" s="5">
        <f>I17*0.07225</f>
        <v>0.5447649999999999</v>
      </c>
      <c r="K17" s="5">
        <f t="shared" si="1"/>
        <v>8.084765</v>
      </c>
      <c r="L17" s="1" t="s">
        <v>394</v>
      </c>
    </row>
    <row r="18" spans="1:12" ht="12">
      <c r="A18" s="1" t="s">
        <v>397</v>
      </c>
      <c r="C18" s="4">
        <v>36103</v>
      </c>
      <c r="D18" s="1" t="s">
        <v>200</v>
      </c>
      <c r="E18" s="1" t="s">
        <v>393</v>
      </c>
      <c r="F18" s="1" t="s">
        <v>232</v>
      </c>
      <c r="G18" s="1">
        <v>4</v>
      </c>
      <c r="H18" s="5">
        <v>3.77</v>
      </c>
      <c r="I18" s="5">
        <f t="shared" si="0"/>
        <v>15.08</v>
      </c>
      <c r="J18" s="5">
        <f>I18*0.07225</f>
        <v>1.0895299999999999</v>
      </c>
      <c r="K18" s="5">
        <f t="shared" si="1"/>
        <v>16.16953</v>
      </c>
      <c r="L18" s="1" t="s">
        <v>394</v>
      </c>
    </row>
    <row r="19" spans="1:12" ht="12">
      <c r="A19" s="1" t="s">
        <v>397</v>
      </c>
      <c r="B19" s="1">
        <v>13335.8</v>
      </c>
      <c r="C19" s="4">
        <v>36107</v>
      </c>
      <c r="D19" s="1" t="s">
        <v>200</v>
      </c>
      <c r="E19" s="1" t="s">
        <v>417</v>
      </c>
      <c r="F19" s="1" t="s">
        <v>160</v>
      </c>
      <c r="G19" s="1">
        <v>1</v>
      </c>
      <c r="H19" s="5">
        <v>3.97</v>
      </c>
      <c r="I19" s="5">
        <f t="shared" si="0"/>
        <v>3.97</v>
      </c>
      <c r="J19" s="5">
        <f>I19*0.07225</f>
        <v>0.2868325</v>
      </c>
      <c r="K19" s="5">
        <f t="shared" si="1"/>
        <v>4.2568325</v>
      </c>
      <c r="L19" s="1" t="s">
        <v>419</v>
      </c>
    </row>
    <row r="20" spans="1:12" ht="12">
      <c r="A20" s="1" t="s">
        <v>412</v>
      </c>
      <c r="B20" s="1">
        <v>13335.8</v>
      </c>
      <c r="C20" s="4">
        <v>36107</v>
      </c>
      <c r="D20" s="1" t="s">
        <v>233</v>
      </c>
      <c r="E20" s="1" t="s">
        <v>418</v>
      </c>
      <c r="F20" s="1" t="s">
        <v>160</v>
      </c>
      <c r="G20" s="1">
        <v>3</v>
      </c>
      <c r="H20" s="5">
        <v>3.99</v>
      </c>
      <c r="I20" s="5">
        <f t="shared" si="0"/>
        <v>11.97</v>
      </c>
      <c r="J20" s="5">
        <f>I20*0.0659</f>
        <v>0.788823</v>
      </c>
      <c r="K20" s="5">
        <f t="shared" si="1"/>
        <v>12.758823000000001</v>
      </c>
      <c r="L20" s="1" t="s">
        <v>418</v>
      </c>
    </row>
    <row r="21" spans="8:11" ht="12">
      <c r="H21" s="5"/>
      <c r="I21" s="5"/>
      <c r="J21" s="5"/>
      <c r="K21" s="5"/>
    </row>
  </sheetData>
  <mergeCells count="2">
    <mergeCell ref="A13:D13"/>
    <mergeCell ref="A1:D1"/>
  </mergeCells>
  <printOptions/>
  <pageMargins left="0.75" right="0.75" top="1" bottom="1" header="0.5" footer="0.5"/>
  <pageSetup horizontalDpi="360" verticalDpi="3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0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4" sqref="A4"/>
      <selection pane="bottomRight" activeCell="A1" sqref="A1"/>
    </sheetView>
  </sheetViews>
  <sheetFormatPr defaultColWidth="9.140625" defaultRowHeight="12.75"/>
  <cols>
    <col min="1" max="1" width="26.8515625" style="3" bestFit="1" customWidth="1"/>
    <col min="2" max="2" width="40.421875" style="3" bestFit="1" customWidth="1"/>
    <col min="3" max="3" width="13.28125" style="3" bestFit="1" customWidth="1"/>
    <col min="4" max="4" width="6.28125" style="3" bestFit="1" customWidth="1"/>
    <col min="5" max="5" width="10.57421875" style="3" bestFit="1" customWidth="1"/>
    <col min="6" max="6" width="12.7109375" style="3" bestFit="1" customWidth="1"/>
    <col min="7" max="7" width="14.28125" style="3" bestFit="1" customWidth="1"/>
    <col min="8" max="8" width="4.140625" style="3" bestFit="1" customWidth="1"/>
    <col min="9" max="9" width="5.7109375" style="3" bestFit="1" customWidth="1"/>
    <col min="10" max="10" width="14.57421875" style="3" bestFit="1" customWidth="1"/>
    <col min="11" max="11" width="10.7109375" style="3" customWidth="1"/>
    <col min="12" max="13" width="7.00390625" style="3" bestFit="1" customWidth="1"/>
    <col min="14" max="14" width="8.7109375" style="3" bestFit="1" customWidth="1"/>
    <col min="15" max="15" width="7.140625" style="3" bestFit="1" customWidth="1"/>
    <col min="16" max="16" width="10.00390625" style="3" bestFit="1" customWidth="1"/>
    <col min="17" max="17" width="9.28125" style="3" bestFit="1" customWidth="1"/>
    <col min="18" max="18" width="9.57421875" style="3" bestFit="1" customWidth="1"/>
    <col min="19" max="19" width="8.140625" style="3" bestFit="1" customWidth="1"/>
    <col min="20" max="20" width="5.7109375" style="3" bestFit="1" customWidth="1"/>
    <col min="21" max="21" width="7.8515625" style="3" bestFit="1" customWidth="1"/>
    <col min="22" max="22" width="11.28125" style="3" bestFit="1" customWidth="1"/>
    <col min="23" max="23" width="6.421875" style="3" bestFit="1" customWidth="1"/>
    <col min="24" max="24" width="7.28125" style="3" bestFit="1" customWidth="1"/>
    <col min="25" max="25" width="8.28125" style="3" bestFit="1" customWidth="1"/>
    <col min="26" max="26" width="9.8515625" style="3" bestFit="1" customWidth="1"/>
    <col min="27" max="27" width="8.8515625" style="3" bestFit="1" customWidth="1"/>
    <col min="28" max="29" width="7.00390625" style="3" bestFit="1" customWidth="1"/>
    <col min="30" max="30" width="9.57421875" style="3" bestFit="1" customWidth="1"/>
    <col min="31" max="31" width="5.8515625" style="3" bestFit="1" customWidth="1"/>
    <col min="32" max="33" width="14.8515625" style="1" bestFit="1" customWidth="1"/>
    <col min="34" max="34" width="9.00390625" style="1" bestFit="1" customWidth="1"/>
    <col min="35" max="35" width="24.421875" style="1" bestFit="1" customWidth="1"/>
    <col min="36" max="36" width="9.140625" style="1" customWidth="1"/>
    <col min="37" max="16384" width="9.140625" style="2" customWidth="1"/>
  </cols>
  <sheetData>
    <row r="1" spans="1:16" ht="12">
      <c r="A1" s="31" t="s">
        <v>195</v>
      </c>
      <c r="B1" s="31"/>
      <c r="C1" s="31"/>
      <c r="P1" s="3" t="s">
        <v>247</v>
      </c>
    </row>
    <row r="2" spans="1:36" ht="12">
      <c r="A2" s="28" t="s">
        <v>316</v>
      </c>
      <c r="B2" s="28" t="s">
        <v>180</v>
      </c>
      <c r="C2" s="28" t="s">
        <v>181</v>
      </c>
      <c r="D2" s="28" t="s">
        <v>182</v>
      </c>
      <c r="E2" s="28" t="s">
        <v>183</v>
      </c>
      <c r="F2" s="28" t="s">
        <v>184</v>
      </c>
      <c r="G2" s="28" t="s">
        <v>361</v>
      </c>
      <c r="H2" s="28" t="s">
        <v>185</v>
      </c>
      <c r="I2" s="3" t="s">
        <v>318</v>
      </c>
      <c r="J2" s="28" t="s">
        <v>346</v>
      </c>
      <c r="K2" s="3" t="s">
        <v>191</v>
      </c>
      <c r="L2" s="28" t="s">
        <v>347</v>
      </c>
      <c r="M2" s="28" t="s">
        <v>348</v>
      </c>
      <c r="N2" s="28" t="s">
        <v>349</v>
      </c>
      <c r="O2" s="28" t="s">
        <v>350</v>
      </c>
      <c r="P2" s="28" t="s">
        <v>246</v>
      </c>
      <c r="Q2" s="28" t="s">
        <v>236</v>
      </c>
      <c r="R2" s="19" t="s">
        <v>186</v>
      </c>
      <c r="S2" s="3" t="s">
        <v>187</v>
      </c>
      <c r="T2" s="3" t="s">
        <v>188</v>
      </c>
      <c r="U2" s="3" t="s">
        <v>189</v>
      </c>
      <c r="V2" s="3" t="s">
        <v>245</v>
      </c>
      <c r="W2" s="3" t="s">
        <v>190</v>
      </c>
      <c r="X2" s="3" t="s">
        <v>407</v>
      </c>
      <c r="Y2" s="3" t="s">
        <v>408</v>
      </c>
      <c r="Z2" s="3" t="s">
        <v>409</v>
      </c>
      <c r="AA2" s="3" t="s">
        <v>191</v>
      </c>
      <c r="AB2" s="3" t="s">
        <v>192</v>
      </c>
      <c r="AC2" s="3" t="s">
        <v>193</v>
      </c>
      <c r="AD2" s="3" t="s">
        <v>194</v>
      </c>
      <c r="AE2" s="3" t="s">
        <v>243</v>
      </c>
      <c r="AF2" s="3" t="s">
        <v>249</v>
      </c>
      <c r="AG2" s="3" t="s">
        <v>184</v>
      </c>
      <c r="AH2" s="3" t="s">
        <v>317</v>
      </c>
      <c r="AI2" s="3" t="s">
        <v>339</v>
      </c>
      <c r="AJ2" s="3" t="s">
        <v>330</v>
      </c>
    </row>
    <row r="3" spans="1:36" ht="12">
      <c r="A3" s="28" t="s">
        <v>364</v>
      </c>
      <c r="B3" s="28" t="s">
        <v>368</v>
      </c>
      <c r="C3" s="28" t="s">
        <v>365</v>
      </c>
      <c r="D3" s="28" t="s">
        <v>267</v>
      </c>
      <c r="E3" s="28"/>
      <c r="F3" s="28" t="s">
        <v>366</v>
      </c>
      <c r="G3" s="28" t="s">
        <v>367</v>
      </c>
      <c r="H3" s="28"/>
      <c r="J3" s="28"/>
      <c r="L3" s="28"/>
      <c r="M3" s="28"/>
      <c r="N3" s="28"/>
      <c r="O3" s="28"/>
      <c r="P3" s="28"/>
      <c r="Q3" s="28"/>
      <c r="R3" s="19"/>
      <c r="AF3" s="3"/>
      <c r="AG3" s="3"/>
      <c r="AH3" s="3"/>
      <c r="AI3" s="3"/>
      <c r="AJ3" s="3"/>
    </row>
    <row r="4" spans="1:35" ht="12">
      <c r="A4" s="29" t="s">
        <v>220</v>
      </c>
      <c r="B4" s="29"/>
      <c r="C4" s="29" t="s">
        <v>254</v>
      </c>
      <c r="D4" s="29" t="s">
        <v>242</v>
      </c>
      <c r="E4" s="29"/>
      <c r="F4" s="29" t="s">
        <v>332</v>
      </c>
      <c r="G4" s="29"/>
      <c r="H4" s="29"/>
      <c r="I4" s="29">
        <v>60</v>
      </c>
      <c r="J4" s="29" t="s">
        <v>333</v>
      </c>
      <c r="K4" s="1" t="s">
        <v>344</v>
      </c>
      <c r="L4" s="5">
        <v>18</v>
      </c>
      <c r="M4" s="5"/>
      <c r="N4" s="5"/>
      <c r="O4" s="5"/>
      <c r="P4" s="29"/>
      <c r="Q4" s="29"/>
      <c r="R4" s="30"/>
      <c r="S4" s="1"/>
      <c r="T4" s="1"/>
      <c r="U4" s="1"/>
      <c r="V4" s="1" t="s">
        <v>244</v>
      </c>
      <c r="W4" s="1"/>
      <c r="X4" s="1"/>
      <c r="Y4" s="1"/>
      <c r="Z4" s="1"/>
      <c r="AA4" s="1" t="s">
        <v>244</v>
      </c>
      <c r="AB4" s="1" t="s">
        <v>244</v>
      </c>
      <c r="AC4" s="1" t="s">
        <v>244</v>
      </c>
      <c r="AD4" s="1" t="s">
        <v>244</v>
      </c>
      <c r="AE4" s="1" t="s">
        <v>244</v>
      </c>
      <c r="AG4" s="1" t="s">
        <v>334</v>
      </c>
      <c r="AI4" s="1" t="s">
        <v>341</v>
      </c>
    </row>
    <row r="5" spans="1:36" ht="12">
      <c r="A5" s="1" t="s">
        <v>234</v>
      </c>
      <c r="B5" s="1" t="s">
        <v>237</v>
      </c>
      <c r="C5" s="1" t="s">
        <v>238</v>
      </c>
      <c r="D5" s="1" t="s">
        <v>239</v>
      </c>
      <c r="E5" s="1">
        <v>81146</v>
      </c>
      <c r="F5" s="1" t="s">
        <v>240</v>
      </c>
      <c r="G5" s="1"/>
      <c r="H5" s="1"/>
      <c r="I5" s="1">
        <v>150</v>
      </c>
      <c r="J5" s="1" t="s">
        <v>336</v>
      </c>
      <c r="K5" s="1" t="s">
        <v>326</v>
      </c>
      <c r="L5" s="5">
        <v>16.5</v>
      </c>
      <c r="M5" s="5"/>
      <c r="N5" s="5"/>
      <c r="O5" s="5"/>
      <c r="P5" s="5">
        <v>2.5</v>
      </c>
      <c r="Q5" s="5" t="s">
        <v>244</v>
      </c>
      <c r="R5" s="1"/>
      <c r="S5" s="1"/>
      <c r="T5" s="1"/>
      <c r="U5" s="1"/>
      <c r="V5" s="1" t="s">
        <v>244</v>
      </c>
      <c r="W5" s="1" t="s">
        <v>244</v>
      </c>
      <c r="X5" s="1"/>
      <c r="Y5" s="1"/>
      <c r="Z5" s="1"/>
      <c r="AA5" s="1" t="s">
        <v>244</v>
      </c>
      <c r="AB5" s="1" t="s">
        <v>244</v>
      </c>
      <c r="AC5" s="1" t="s">
        <v>244</v>
      </c>
      <c r="AD5" s="1" t="s">
        <v>244</v>
      </c>
      <c r="AE5" s="1" t="s">
        <v>244</v>
      </c>
      <c r="AI5" s="1" t="s">
        <v>337</v>
      </c>
      <c r="AJ5" s="1" t="s">
        <v>244</v>
      </c>
    </row>
    <row r="6" spans="1:36" ht="12">
      <c r="A6" s="1" t="s">
        <v>250</v>
      </c>
      <c r="B6" s="1" t="s">
        <v>251</v>
      </c>
      <c r="C6" s="1" t="s">
        <v>252</v>
      </c>
      <c r="D6" s="1" t="s">
        <v>239</v>
      </c>
      <c r="E6" s="1">
        <v>81212</v>
      </c>
      <c r="F6" s="1" t="s">
        <v>253</v>
      </c>
      <c r="G6" s="1"/>
      <c r="H6" s="1"/>
      <c r="I6" s="1">
        <v>81</v>
      </c>
      <c r="J6" s="1" t="s">
        <v>342</v>
      </c>
      <c r="K6" s="1" t="s">
        <v>326</v>
      </c>
      <c r="L6" s="5">
        <v>24</v>
      </c>
      <c r="M6" s="5"/>
      <c r="N6" s="5"/>
      <c r="O6" s="5"/>
      <c r="P6" s="5">
        <v>1</v>
      </c>
      <c r="Q6" s="1"/>
      <c r="R6" s="1"/>
      <c r="S6" s="1" t="s">
        <v>244</v>
      </c>
      <c r="T6" s="1" t="s">
        <v>244</v>
      </c>
      <c r="U6" s="1"/>
      <c r="V6" s="1" t="s">
        <v>244</v>
      </c>
      <c r="W6" s="1"/>
      <c r="X6" s="1"/>
      <c r="Y6" s="1"/>
      <c r="Z6" s="1" t="s">
        <v>244</v>
      </c>
      <c r="AA6" s="1" t="s">
        <v>244</v>
      </c>
      <c r="AB6" s="1" t="s">
        <v>244</v>
      </c>
      <c r="AC6" s="1" t="s">
        <v>244</v>
      </c>
      <c r="AD6" s="1" t="s">
        <v>244</v>
      </c>
      <c r="AE6" s="1" t="s">
        <v>244</v>
      </c>
      <c r="AG6" s="1" t="s">
        <v>334</v>
      </c>
      <c r="AI6" s="1" t="s">
        <v>340</v>
      </c>
      <c r="AJ6" s="1" t="s">
        <v>244</v>
      </c>
    </row>
    <row r="7" spans="1:35" ht="12">
      <c r="A7" s="1" t="s">
        <v>255</v>
      </c>
      <c r="B7" s="1"/>
      <c r="C7" s="1" t="s">
        <v>241</v>
      </c>
      <c r="D7" s="1" t="s">
        <v>242</v>
      </c>
      <c r="E7" s="1"/>
      <c r="F7" s="1"/>
      <c r="G7" s="1"/>
      <c r="H7" s="1"/>
      <c r="I7" s="1">
        <v>12</v>
      </c>
      <c r="J7" s="1" t="s">
        <v>325</v>
      </c>
      <c r="K7" s="1" t="s">
        <v>343</v>
      </c>
      <c r="L7" s="5">
        <v>10</v>
      </c>
      <c r="M7" s="5">
        <v>10</v>
      </c>
      <c r="N7" s="5"/>
      <c r="O7" s="5">
        <v>10</v>
      </c>
      <c r="P7" s="5">
        <v>0</v>
      </c>
      <c r="Q7" s="1"/>
      <c r="R7" s="1"/>
      <c r="S7" s="1"/>
      <c r="T7" s="1"/>
      <c r="U7" s="1"/>
      <c r="V7" s="1"/>
      <c r="W7" s="1"/>
      <c r="X7" s="1" t="s">
        <v>244</v>
      </c>
      <c r="Y7" s="1"/>
      <c r="Z7" s="1"/>
      <c r="AA7" s="1" t="s">
        <v>244</v>
      </c>
      <c r="AB7" s="1" t="s">
        <v>248</v>
      </c>
      <c r="AC7" s="1"/>
      <c r="AD7" s="1" t="s">
        <v>244</v>
      </c>
      <c r="AE7" s="1" t="s">
        <v>244</v>
      </c>
      <c r="AF7" s="1" t="s">
        <v>244</v>
      </c>
      <c r="AI7" s="1" t="s">
        <v>340</v>
      </c>
    </row>
    <row r="8" spans="1:35" ht="12">
      <c r="A8" s="1" t="s">
        <v>264</v>
      </c>
      <c r="B8" s="1" t="s">
        <v>363</v>
      </c>
      <c r="C8" s="1" t="s">
        <v>266</v>
      </c>
      <c r="D8" s="1" t="s">
        <v>267</v>
      </c>
      <c r="E8" s="1"/>
      <c r="F8" s="1" t="s">
        <v>331</v>
      </c>
      <c r="G8" s="1"/>
      <c r="H8" s="1"/>
      <c r="I8" s="1">
        <v>37</v>
      </c>
      <c r="J8" s="1" t="s">
        <v>322</v>
      </c>
      <c r="K8" s="1" t="s">
        <v>343</v>
      </c>
      <c r="L8" s="5">
        <v>12</v>
      </c>
      <c r="M8" s="5">
        <v>10</v>
      </c>
      <c r="N8" s="5"/>
      <c r="O8" s="5">
        <v>6</v>
      </c>
      <c r="P8" s="1"/>
      <c r="Q8" s="1"/>
      <c r="R8" s="1"/>
      <c r="S8" s="1"/>
      <c r="T8" s="1"/>
      <c r="U8" s="1"/>
      <c r="V8" s="1"/>
      <c r="W8" s="1" t="s">
        <v>244</v>
      </c>
      <c r="X8" s="1"/>
      <c r="Y8" s="1"/>
      <c r="Z8" s="1"/>
      <c r="AA8" s="1" t="s">
        <v>244</v>
      </c>
      <c r="AB8" s="1"/>
      <c r="AC8" s="1"/>
      <c r="AD8" s="1" t="s">
        <v>244</v>
      </c>
      <c r="AE8" s="1" t="s">
        <v>244</v>
      </c>
      <c r="AF8" s="1" t="s">
        <v>244</v>
      </c>
      <c r="AI8" s="1" t="s">
        <v>338</v>
      </c>
    </row>
    <row r="9" spans="1:36" ht="12">
      <c r="A9" s="1" t="s">
        <v>315</v>
      </c>
      <c r="B9" s="1" t="s">
        <v>359</v>
      </c>
      <c r="C9" s="1" t="s">
        <v>360</v>
      </c>
      <c r="D9" s="1" t="s">
        <v>267</v>
      </c>
      <c r="E9" s="1">
        <v>64836</v>
      </c>
      <c r="F9" s="1" t="s">
        <v>314</v>
      </c>
      <c r="G9" s="1" t="s">
        <v>362</v>
      </c>
      <c r="H9" s="1"/>
      <c r="I9" s="1">
        <v>56</v>
      </c>
      <c r="J9" s="1" t="s">
        <v>324</v>
      </c>
      <c r="K9" s="1" t="s">
        <v>326</v>
      </c>
      <c r="L9" s="5">
        <v>15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 t="s">
        <v>244</v>
      </c>
      <c r="AB9" s="1" t="s">
        <v>244</v>
      </c>
      <c r="AC9" s="1" t="s">
        <v>244</v>
      </c>
      <c r="AD9" s="1" t="s">
        <v>244</v>
      </c>
      <c r="AE9" s="1" t="s">
        <v>244</v>
      </c>
      <c r="AF9" s="1" t="s">
        <v>244</v>
      </c>
      <c r="AG9" s="1" t="s">
        <v>334</v>
      </c>
      <c r="AH9" s="1" t="s">
        <v>244</v>
      </c>
      <c r="AI9" s="1" t="s">
        <v>340</v>
      </c>
      <c r="AJ9" s="1" t="s">
        <v>244</v>
      </c>
    </row>
    <row r="10" spans="1:35" ht="12">
      <c r="A10" s="1" t="s">
        <v>386</v>
      </c>
      <c r="B10" s="1" t="s">
        <v>388</v>
      </c>
      <c r="C10" s="1" t="s">
        <v>387</v>
      </c>
      <c r="D10" s="1" t="s">
        <v>267</v>
      </c>
      <c r="E10" s="1" t="s">
        <v>389</v>
      </c>
      <c r="F10" s="1" t="s">
        <v>390</v>
      </c>
      <c r="G10" s="1"/>
      <c r="H10" s="1"/>
      <c r="I10" s="1">
        <v>700</v>
      </c>
      <c r="J10" s="1" t="s">
        <v>391</v>
      </c>
      <c r="K10" s="1" t="s">
        <v>343</v>
      </c>
      <c r="L10" s="5">
        <v>4</v>
      </c>
      <c r="M10" s="1"/>
      <c r="N10" s="1"/>
      <c r="O10" s="1"/>
      <c r="P10" s="1"/>
      <c r="Q10" s="1"/>
      <c r="R10" s="1"/>
      <c r="S10" s="1"/>
      <c r="T10" s="1" t="s">
        <v>244</v>
      </c>
      <c r="U10" s="1"/>
      <c r="V10" s="1" t="s">
        <v>244</v>
      </c>
      <c r="W10" s="1" t="s">
        <v>244</v>
      </c>
      <c r="X10" s="1" t="s">
        <v>244</v>
      </c>
      <c r="Y10" s="1" t="s">
        <v>244</v>
      </c>
      <c r="Z10" s="1" t="s">
        <v>244</v>
      </c>
      <c r="AA10" s="1" t="s">
        <v>244</v>
      </c>
      <c r="AB10" s="1" t="s">
        <v>244</v>
      </c>
      <c r="AC10" s="1" t="s">
        <v>244</v>
      </c>
      <c r="AD10" s="1" t="s">
        <v>244</v>
      </c>
      <c r="AE10" s="1" t="s">
        <v>244</v>
      </c>
      <c r="AI10" s="1" t="s">
        <v>392</v>
      </c>
    </row>
    <row r="11" spans="1:35" ht="12">
      <c r="A11" s="1" t="s">
        <v>402</v>
      </c>
      <c r="B11" s="1"/>
      <c r="C11" s="1" t="s">
        <v>403</v>
      </c>
      <c r="D11" s="1" t="s">
        <v>267</v>
      </c>
      <c r="E11" s="1">
        <v>64683</v>
      </c>
      <c r="F11" s="1" t="s">
        <v>404</v>
      </c>
      <c r="G11" s="1"/>
      <c r="H11" s="1"/>
      <c r="I11" s="1">
        <v>43</v>
      </c>
      <c r="J11" s="1" t="s">
        <v>405</v>
      </c>
      <c r="K11" s="1" t="s">
        <v>343</v>
      </c>
      <c r="L11" s="5"/>
      <c r="M11" s="5">
        <v>12</v>
      </c>
      <c r="N11" s="1"/>
      <c r="O11" s="1"/>
      <c r="P11" s="1"/>
      <c r="Q11" s="1"/>
      <c r="R11" s="1"/>
      <c r="S11" s="1"/>
      <c r="T11" s="1"/>
      <c r="U11" s="1"/>
      <c r="V11" s="1"/>
      <c r="W11" s="1" t="s">
        <v>244</v>
      </c>
      <c r="X11" s="1" t="s">
        <v>244</v>
      </c>
      <c r="Y11" s="1" t="s">
        <v>244</v>
      </c>
      <c r="Z11" s="1" t="s">
        <v>244</v>
      </c>
      <c r="AA11" s="1" t="s">
        <v>244</v>
      </c>
      <c r="AB11" s="1"/>
      <c r="AC11" s="1"/>
      <c r="AD11" s="1" t="s">
        <v>244</v>
      </c>
      <c r="AE11" s="1" t="s">
        <v>244</v>
      </c>
      <c r="AF11" s="1" t="s">
        <v>244</v>
      </c>
      <c r="AI11" s="1" t="s">
        <v>406</v>
      </c>
    </row>
    <row r="12" spans="1:31" ht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3" ht="12">
      <c r="A13" s="1"/>
      <c r="B13" s="1"/>
      <c r="C13" s="1"/>
      <c r="D13" s="1"/>
      <c r="E13" s="1"/>
      <c r="F13" s="1"/>
      <c r="G13" s="1"/>
      <c r="H13" s="1"/>
      <c r="I13" s="1"/>
      <c r="J13" s="1" t="s">
        <v>319</v>
      </c>
      <c r="K13" s="1" t="s">
        <v>345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G13" s="1" t="s">
        <v>335</v>
      </c>
    </row>
    <row r="14" spans="1:31" ht="12">
      <c r="A14" s="1"/>
      <c r="B14" s="1"/>
      <c r="C14" s="1"/>
      <c r="D14" s="1"/>
      <c r="E14" s="1"/>
      <c r="F14" s="1"/>
      <c r="G14" s="1"/>
      <c r="H14" s="1"/>
      <c r="I14" s="1"/>
      <c r="J14" s="1" t="s">
        <v>323</v>
      </c>
      <c r="K14" s="1" t="s">
        <v>327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">
      <c r="A15" s="1"/>
      <c r="B15" s="1"/>
      <c r="C15" s="1"/>
      <c r="D15" s="1"/>
      <c r="E15" s="1"/>
      <c r="F15" s="1"/>
      <c r="G15" s="1"/>
      <c r="H15" s="1"/>
      <c r="I15" s="1"/>
      <c r="J15" s="1" t="s">
        <v>320</v>
      </c>
      <c r="K15" s="1" t="s">
        <v>328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">
      <c r="A16" s="1"/>
      <c r="B16" s="1"/>
      <c r="C16" s="1"/>
      <c r="D16" s="1"/>
      <c r="E16" s="1"/>
      <c r="F16" s="1"/>
      <c r="G16" s="1"/>
      <c r="H16" s="1"/>
      <c r="I16" s="1"/>
      <c r="J16" s="1" t="s">
        <v>321</v>
      </c>
      <c r="K16" s="1" t="s">
        <v>329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27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">
      <c r="A18" s="1"/>
      <c r="B18" s="1"/>
      <c r="C18" s="1"/>
      <c r="D18" s="1"/>
      <c r="E18" s="1"/>
      <c r="F18" s="1"/>
      <c r="G18" s="1"/>
      <c r="H18" s="1"/>
      <c r="I18" s="1"/>
      <c r="J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">
      <c r="A19" s="1"/>
      <c r="B19" s="1"/>
      <c r="C19" s="1"/>
      <c r="D19" s="1"/>
      <c r="E19" s="1"/>
      <c r="F19" s="1"/>
      <c r="G19" s="1"/>
      <c r="H19" s="1"/>
      <c r="I19" s="1"/>
      <c r="J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">
      <c r="A20" s="1"/>
      <c r="B20" s="1"/>
      <c r="C20" s="1"/>
      <c r="D20" s="1"/>
      <c r="E20" s="1"/>
      <c r="F20" s="1"/>
      <c r="G20" s="1"/>
      <c r="H20" s="1"/>
      <c r="I20" s="1"/>
      <c r="J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">
      <c r="A21" s="1"/>
      <c r="B21" s="1"/>
      <c r="C21" s="1"/>
      <c r="D21" s="1"/>
      <c r="E21" s="1"/>
      <c r="F21" s="1"/>
      <c r="G21" s="1"/>
      <c r="H21" s="1"/>
      <c r="I21" s="1"/>
      <c r="J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">
      <c r="A22" s="1"/>
      <c r="B22" s="1"/>
      <c r="C22" s="1"/>
      <c r="D22" s="1"/>
      <c r="E22" s="1"/>
      <c r="F22" s="1"/>
      <c r="G22" s="1"/>
      <c r="H22" s="1"/>
      <c r="I22" s="1"/>
      <c r="J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">
      <c r="A23" s="1"/>
      <c r="B23" s="1"/>
      <c r="C23" s="1"/>
      <c r="D23" s="1"/>
      <c r="E23" s="1"/>
      <c r="F23" s="1"/>
      <c r="G23" s="1"/>
      <c r="H23" s="1"/>
      <c r="I23" s="1"/>
      <c r="J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">
      <c r="A24" s="1"/>
      <c r="B24" s="1"/>
      <c r="C24" s="1"/>
      <c r="D24" s="1"/>
      <c r="E24" s="1"/>
      <c r="F24" s="1"/>
      <c r="G24" s="1"/>
      <c r="H24" s="1"/>
      <c r="I24" s="1"/>
      <c r="J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">
      <c r="A25" s="1"/>
      <c r="B25" s="1"/>
      <c r="C25" s="1"/>
      <c r="D25" s="1"/>
      <c r="E25" s="1"/>
      <c r="F25" s="1"/>
      <c r="G25" s="1"/>
      <c r="H25" s="1"/>
      <c r="I25" s="1"/>
      <c r="J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">
      <c r="A26" s="1"/>
      <c r="B26" s="1"/>
      <c r="C26" s="1"/>
      <c r="D26" s="1"/>
      <c r="E26" s="1"/>
      <c r="F26" s="1"/>
      <c r="G26" s="1"/>
      <c r="H26" s="1"/>
      <c r="I26" s="1"/>
      <c r="J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">
      <c r="A27" s="1"/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">
      <c r="A31" s="1"/>
      <c r="B31" s="1"/>
      <c r="C31" s="1"/>
      <c r="D31" s="1"/>
      <c r="E31" s="1"/>
      <c r="F31" s="1"/>
      <c r="G31" s="1"/>
      <c r="H31" s="1"/>
      <c r="I31" s="1"/>
      <c r="J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>
      <c r="A32" s="1"/>
      <c r="B32" s="1"/>
      <c r="C32" s="1"/>
      <c r="D32" s="1"/>
      <c r="E32" s="1"/>
      <c r="F32" s="1"/>
      <c r="G32" s="1"/>
      <c r="H32" s="1"/>
      <c r="I32" s="1"/>
      <c r="J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">
      <c r="A33" s="1"/>
      <c r="B33" s="1"/>
      <c r="C33" s="1"/>
      <c r="D33" s="1"/>
      <c r="E33" s="1"/>
      <c r="F33" s="1"/>
      <c r="G33" s="1"/>
      <c r="H33" s="1"/>
      <c r="I33" s="1"/>
      <c r="J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>
      <c r="A34" s="1"/>
      <c r="B34" s="1"/>
      <c r="C34" s="1"/>
      <c r="D34" s="1"/>
      <c r="E34" s="1"/>
      <c r="F34" s="1"/>
      <c r="G34" s="1"/>
      <c r="H34" s="1"/>
      <c r="I34" s="1"/>
      <c r="J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>
      <c r="A35" s="1"/>
      <c r="B35" s="1"/>
      <c r="C35" s="1"/>
      <c r="D35" s="1"/>
      <c r="E35" s="1"/>
      <c r="F35" s="1"/>
      <c r="G35" s="1"/>
      <c r="H35" s="1"/>
      <c r="I35" s="1"/>
      <c r="J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>
      <c r="A36" s="1"/>
      <c r="B36" s="1"/>
      <c r="C36" s="1"/>
      <c r="D36" s="1"/>
      <c r="E36" s="1"/>
      <c r="F36" s="1"/>
      <c r="G36" s="1"/>
      <c r="H36" s="1"/>
      <c r="I36" s="1"/>
      <c r="J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>
      <c r="A37" s="1"/>
      <c r="B37" s="1"/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">
      <c r="A38" s="1"/>
      <c r="B38" s="1"/>
      <c r="C38" s="1"/>
      <c r="D38" s="1"/>
      <c r="E38" s="1"/>
      <c r="F38" s="1"/>
      <c r="G38" s="1"/>
      <c r="H38" s="1"/>
      <c r="I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>
      <c r="A39" s="1"/>
      <c r="B39" s="1"/>
      <c r="C39" s="1"/>
      <c r="D39" s="1"/>
      <c r="E39" s="1"/>
      <c r="F39" s="1"/>
      <c r="G39" s="1"/>
      <c r="H39" s="1"/>
      <c r="I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">
      <c r="A40" s="1"/>
      <c r="B40" s="1"/>
      <c r="C40" s="1"/>
      <c r="D40" s="1"/>
      <c r="E40" s="1"/>
      <c r="F40" s="1"/>
      <c r="G40" s="1"/>
      <c r="H40" s="1"/>
      <c r="I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A1" sqref="A1"/>
    </sheetView>
  </sheetViews>
  <sheetFormatPr defaultColWidth="9.140625" defaultRowHeight="12.75"/>
  <cols>
    <col min="1" max="1" width="10.28125" style="1" bestFit="1" customWidth="1"/>
    <col min="2" max="2" width="7.140625" style="1" bestFit="1" customWidth="1"/>
    <col min="3" max="4" width="9.7109375" style="1" bestFit="1" customWidth="1"/>
    <col min="5" max="5" width="4.7109375" style="1" bestFit="1" customWidth="1"/>
    <col min="6" max="6" width="4.57421875" style="1" bestFit="1" customWidth="1"/>
    <col min="7" max="7" width="7.8515625" style="1" bestFit="1" customWidth="1"/>
    <col min="8" max="8" width="4.00390625" style="1" bestFit="1" customWidth="1"/>
    <col min="9" max="9" width="5.28125" style="1" bestFit="1" customWidth="1"/>
    <col min="10" max="10" width="3.421875" style="1" bestFit="1" customWidth="1"/>
    <col min="11" max="11" width="6.140625" style="1" bestFit="1" customWidth="1"/>
    <col min="12" max="12" width="3.8515625" style="1" bestFit="1" customWidth="1"/>
    <col min="13" max="13" width="5.421875" style="1" bestFit="1" customWidth="1"/>
    <col min="14" max="14" width="4.00390625" style="1" bestFit="1" customWidth="1"/>
    <col min="15" max="15" width="5.8515625" style="1" bestFit="1" customWidth="1"/>
    <col min="16" max="16" width="9.28125" style="1" bestFit="1" customWidth="1"/>
    <col min="17" max="16384" width="9.140625" style="2" customWidth="1"/>
  </cols>
  <sheetData>
    <row r="1" spans="1:6" ht="12">
      <c r="A1" s="3" t="s">
        <v>351</v>
      </c>
      <c r="D1" s="3"/>
      <c r="E1" s="3"/>
      <c r="F1" s="3"/>
    </row>
    <row r="2" spans="1:16" s="32" customFormat="1" ht="12">
      <c r="A2" s="3" t="s">
        <v>244</v>
      </c>
      <c r="B2" s="3" t="s">
        <v>244</v>
      </c>
      <c r="C2" s="3" t="s">
        <v>310</v>
      </c>
      <c r="D2" s="3" t="s">
        <v>311</v>
      </c>
      <c r="E2" s="3" t="s">
        <v>300</v>
      </c>
      <c r="F2" s="3" t="s">
        <v>424</v>
      </c>
      <c r="G2" s="3" t="s">
        <v>301</v>
      </c>
      <c r="H2" s="3" t="s">
        <v>302</v>
      </c>
      <c r="I2" s="3" t="s">
        <v>303</v>
      </c>
      <c r="J2" s="3" t="s">
        <v>304</v>
      </c>
      <c r="K2" s="3" t="s">
        <v>305</v>
      </c>
      <c r="L2" s="3" t="s">
        <v>306</v>
      </c>
      <c r="M2" s="3" t="s">
        <v>307</v>
      </c>
      <c r="N2" s="3" t="s">
        <v>308</v>
      </c>
      <c r="O2" s="3" t="s">
        <v>312</v>
      </c>
      <c r="P2" s="3" t="s">
        <v>309</v>
      </c>
    </row>
    <row r="6" spans="1:3" ht="12">
      <c r="A6" s="3" t="s">
        <v>352</v>
      </c>
      <c r="B6" s="3"/>
      <c r="C6" s="3"/>
    </row>
    <row r="7" spans="1:2" ht="12">
      <c r="A7" s="3" t="s">
        <v>353</v>
      </c>
      <c r="B7" s="3" t="s">
        <v>160</v>
      </c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Sound Advice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Timberman</dc:creator>
  <cp:keywords/>
  <dc:description/>
  <cp:lastModifiedBy>Roy Timberman</cp:lastModifiedBy>
  <cp:lastPrinted>1998-11-13T16:57:48Z</cp:lastPrinted>
  <dcterms:created xsi:type="dcterms:W3CDTF">1998-09-18T22:41:09Z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